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gentiaglobal2.sharepoint.com/sites/GlobalProcurementTeam/Shared Documents/General/Blank Sailing or Extra Loader update/"/>
    </mc:Choice>
  </mc:AlternateContent>
  <xr:revisionPtr revIDLastSave="0" documentId="8_{80D12C6A-B784-4643-970B-053289C2D96C}" xr6:coauthVersionLast="47" xr6:coauthVersionMax="47" xr10:uidLastSave="{00000000-0000-0000-0000-000000000000}"/>
  <bookViews>
    <workbookView xWindow="-110" yWindow="-110" windowWidth="19420" windowHeight="10420" firstSheet="6" activeTab="6" xr2:uid="{98BA40CC-E8BE-403F-A054-073F69DA1D00}"/>
  </bookViews>
  <sheets>
    <sheet name="Sheet1" sheetId="4" state="hidden" r:id="rId1"/>
    <sheet name="Timeline" sheetId="8" state="hidden" r:id="rId2"/>
    <sheet name="PSW 2023" sheetId="5" r:id="rId3"/>
    <sheet name="PSW 2022" sheetId="1" r:id="rId4"/>
    <sheet name="PNW 2023" sheetId="6" r:id="rId5"/>
    <sheet name="PNW 2022" sheetId="3" r:id="rId6"/>
    <sheet name="USEC 2023" sheetId="7" r:id="rId7"/>
    <sheet name="USEC 2022" sheetId="2" r:id="rId8"/>
  </sheets>
  <definedNames>
    <definedName name="_xlnm._FilterDatabase" localSheetId="5" hidden="1">'PNW 2022'!$A$4:$S$22</definedName>
    <definedName name="_xlnm._FilterDatabase" localSheetId="7" hidden="1">'USEC 2022'!$A$4:$AF$4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0" i="7" l="1"/>
  <c r="AC40" i="7"/>
  <c r="AB40" i="7"/>
  <c r="AA40" i="7"/>
  <c r="AF22" i="6"/>
  <c r="AE22" i="6"/>
  <c r="AD22" i="6"/>
  <c r="AC22" i="6"/>
  <c r="CL50" i="5"/>
  <c r="CK50" i="5"/>
  <c r="CJ50" i="5"/>
  <c r="CI50" i="5"/>
  <c r="B50" i="5"/>
  <c r="Z40" i="7"/>
  <c r="Y40" i="7"/>
  <c r="X40" i="7"/>
  <c r="W40" i="7"/>
  <c r="V40" i="7"/>
  <c r="AB22" i="6"/>
  <c r="AA22" i="6"/>
  <c r="Z22" i="6"/>
  <c r="Y22" i="6"/>
  <c r="X22" i="6"/>
  <c r="CH50" i="5"/>
  <c r="CG50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B40" i="7"/>
  <c r="U40" i="7"/>
  <c r="T40" i="7"/>
  <c r="S40" i="7"/>
  <c r="R40" i="7"/>
  <c r="AY50" i="5"/>
  <c r="AX50" i="5"/>
  <c r="AW50" i="5"/>
  <c r="AV50" i="5"/>
  <c r="W22" i="6"/>
  <c r="V22" i="6"/>
  <c r="U22" i="6"/>
  <c r="T22" i="6"/>
  <c r="E41" i="7"/>
  <c r="E40" i="7"/>
  <c r="H50" i="5"/>
  <c r="Q40" i="7"/>
  <c r="S22" i="6"/>
  <c r="R22" i="6"/>
  <c r="Q22" i="6"/>
  <c r="P22" i="6"/>
  <c r="AU50" i="5"/>
  <c r="AT50" i="5"/>
  <c r="AS50" i="5"/>
  <c r="AR50" i="5"/>
  <c r="AP24" i="3"/>
  <c r="AO24" i="3"/>
  <c r="AN24" i="3"/>
  <c r="AM24" i="3"/>
  <c r="AL24" i="3"/>
  <c r="AK24" i="3"/>
  <c r="B23" i="3"/>
  <c r="P40" i="7"/>
  <c r="O40" i="7"/>
  <c r="N40" i="7"/>
  <c r="M40" i="7"/>
  <c r="L40" i="7"/>
  <c r="K40" i="7"/>
  <c r="J40" i="7"/>
  <c r="I40" i="7"/>
  <c r="H40" i="7"/>
  <c r="G40" i="7"/>
  <c r="F40" i="7"/>
  <c r="O22" i="6"/>
  <c r="N22" i="6"/>
  <c r="M22" i="6"/>
  <c r="L22" i="6"/>
  <c r="K22" i="6"/>
  <c r="J22" i="6"/>
  <c r="I22" i="6"/>
  <c r="H22" i="6"/>
  <c r="G22" i="6"/>
  <c r="B22" i="6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G50" i="5"/>
  <c r="F50" i="5"/>
  <c r="E50" i="5"/>
  <c r="AA44" i="2"/>
  <c r="B40" i="2"/>
  <c r="AK23" i="3"/>
  <c r="B50" i="1"/>
  <c r="AO23" i="3"/>
  <c r="AS23" i="3"/>
  <c r="AR23" i="3"/>
  <c r="AQ23" i="3"/>
  <c r="AP23" i="3"/>
  <c r="AQ50" i="1"/>
  <c r="AP50" i="1"/>
  <c r="AO50" i="1"/>
  <c r="AN50" i="1"/>
  <c r="AM50" i="1"/>
  <c r="AI40" i="2"/>
  <c r="AH40" i="2"/>
  <c r="AG40" i="2"/>
  <c r="AF40" i="2"/>
  <c r="AE40" i="2"/>
  <c r="AD40" i="2"/>
  <c r="AC40" i="2"/>
  <c r="AB40" i="2"/>
  <c r="AA40" i="2"/>
  <c r="Z40" i="2"/>
  <c r="AN23" i="3"/>
  <c r="AM23" i="3"/>
  <c r="AL23" i="3"/>
  <c r="AL50" i="1"/>
  <c r="AK50" i="1"/>
  <c r="AJ50" i="1"/>
  <c r="AI50" i="1"/>
  <c r="AI25" i="3"/>
  <c r="AE50" i="1"/>
  <c r="AH50" i="1"/>
  <c r="AG50" i="1"/>
  <c r="AF50" i="1"/>
  <c r="AD50" i="1"/>
  <c r="AD52" i="1" s="1"/>
  <c r="AC50" i="1"/>
  <c r="AB50" i="1"/>
  <c r="AA50" i="1"/>
  <c r="Z50" i="1"/>
  <c r="AH23" i="3"/>
  <c r="AG23" i="3"/>
  <c r="Y40" i="2"/>
  <c r="X40" i="2"/>
  <c r="W40" i="2"/>
  <c r="W43" i="2" s="1"/>
  <c r="W44" i="2" s="1"/>
  <c r="Y52" i="1"/>
  <c r="AF23" i="3"/>
  <c r="AE23" i="3"/>
  <c r="AD23" i="3"/>
  <c r="AC23" i="3"/>
  <c r="AB23" i="3"/>
  <c r="AA23" i="3"/>
  <c r="Z23" i="3"/>
  <c r="X52" i="1"/>
  <c r="X51" i="1"/>
  <c r="N41" i="2"/>
  <c r="N43" i="2" s="1"/>
  <c r="N44" i="2" s="1"/>
  <c r="V23" i="3"/>
  <c r="V40" i="2"/>
  <c r="V43" i="2" s="1"/>
  <c r="V44" i="2" s="1"/>
  <c r="U40" i="2"/>
  <c r="U43" i="2" s="1"/>
  <c r="U44" i="2" s="1"/>
  <c r="T40" i="2"/>
  <c r="T43" i="2" s="1"/>
  <c r="T44" i="2" s="1"/>
  <c r="S40" i="2"/>
  <c r="S43" i="2" s="1"/>
  <c r="S44" i="2" s="1"/>
  <c r="R40" i="2"/>
  <c r="R43" i="2" s="1"/>
  <c r="R44" i="2" s="1"/>
  <c r="Q40" i="2"/>
  <c r="Q43" i="2" s="1"/>
  <c r="Q44" i="2" s="1"/>
  <c r="P40" i="2"/>
  <c r="O40" i="2"/>
  <c r="O43" i="2" s="1"/>
  <c r="O44" i="2" s="1"/>
  <c r="M40" i="2"/>
  <c r="M43" i="2" s="1"/>
  <c r="M44" i="2" s="1"/>
  <c r="L40" i="2"/>
  <c r="L43" i="2" s="1"/>
  <c r="L44" i="2" s="1"/>
  <c r="K40" i="2"/>
  <c r="K43" i="2" s="1"/>
  <c r="K44" i="2" s="1"/>
  <c r="J40" i="2"/>
  <c r="J43" i="2" s="1"/>
  <c r="J44" i="2" s="1"/>
  <c r="I40" i="2"/>
  <c r="I43" i="2" s="1"/>
  <c r="I44" i="2" s="1"/>
  <c r="H40" i="2"/>
  <c r="H43" i="2" s="1"/>
  <c r="H44" i="2" s="1"/>
  <c r="G40" i="2"/>
  <c r="F40" i="2"/>
  <c r="F43" i="2"/>
  <c r="F41" i="2"/>
  <c r="F44" i="2"/>
  <c r="S23" i="3"/>
  <c r="R23" i="3"/>
  <c r="Q23" i="3"/>
  <c r="P23" i="3"/>
  <c r="O23" i="3"/>
  <c r="N23" i="3"/>
  <c r="M23" i="3"/>
  <c r="L23" i="3"/>
  <c r="K23" i="3"/>
  <c r="J23" i="3"/>
  <c r="I23" i="3"/>
  <c r="H23" i="3"/>
  <c r="AA42" i="7" l="1"/>
  <c r="AA41" i="7"/>
  <c r="AB42" i="7"/>
  <c r="AB41" i="7"/>
  <c r="AC42" i="7"/>
  <c r="AC41" i="7"/>
  <c r="AD42" i="7"/>
  <c r="AD41" i="7"/>
  <c r="AC24" i="6"/>
  <c r="AC23" i="6"/>
  <c r="AD24" i="6"/>
  <c r="AD23" i="6"/>
  <c r="AE24" i="6"/>
  <c r="AE23" i="6"/>
  <c r="AF24" i="6"/>
  <c r="AF23" i="6"/>
  <c r="CI52" i="5"/>
  <c r="CI51" i="5"/>
  <c r="CJ52" i="5"/>
  <c r="CJ51" i="5"/>
  <c r="CK52" i="5"/>
  <c r="CK51" i="5"/>
  <c r="CL52" i="5"/>
  <c r="CL51" i="5"/>
  <c r="V42" i="7"/>
  <c r="V41" i="7"/>
  <c r="W42" i="7"/>
  <c r="W41" i="7"/>
  <c r="X42" i="7"/>
  <c r="X41" i="7"/>
  <c r="Y42" i="7"/>
  <c r="Y41" i="7"/>
  <c r="Z42" i="7"/>
  <c r="Z41" i="7"/>
  <c r="X24" i="6"/>
  <c r="X23" i="6"/>
  <c r="Y24" i="6"/>
  <c r="Y23" i="6"/>
  <c r="Z24" i="6"/>
  <c r="Z23" i="6"/>
  <c r="AA24" i="6"/>
  <c r="AA23" i="6"/>
  <c r="AB24" i="6"/>
  <c r="AB23" i="6"/>
  <c r="AZ52" i="5"/>
  <c r="AZ51" i="5"/>
  <c r="BA51" i="5"/>
  <c r="BA52" i="5" s="1"/>
  <c r="BB51" i="5"/>
  <c r="BB52" i="5" s="1"/>
  <c r="BC51" i="5"/>
  <c r="BC52" i="5" s="1"/>
  <c r="BD51" i="5"/>
  <c r="BD52" i="5" s="1"/>
  <c r="BE51" i="5"/>
  <c r="BE52" i="5" s="1"/>
  <c r="BF51" i="5"/>
  <c r="BF52" i="5" s="1"/>
  <c r="BG51" i="5"/>
  <c r="BG52" i="5" s="1"/>
  <c r="BH51" i="5"/>
  <c r="BH52" i="5" s="1"/>
  <c r="BI51" i="5"/>
  <c r="BI52" i="5" s="1"/>
  <c r="BJ51" i="5"/>
  <c r="BJ52" i="5" s="1"/>
  <c r="BK51" i="5"/>
  <c r="BK52" i="5" s="1"/>
  <c r="BL51" i="5"/>
  <c r="BL52" i="5" s="1"/>
  <c r="BM51" i="5"/>
  <c r="BM52" i="5" s="1"/>
  <c r="BN51" i="5"/>
  <c r="BN52" i="5" s="1"/>
  <c r="BO51" i="5"/>
  <c r="BO52" i="5" s="1"/>
  <c r="BP51" i="5"/>
  <c r="BP52" i="5" s="1"/>
  <c r="BQ51" i="5"/>
  <c r="BQ52" i="5" s="1"/>
  <c r="BR51" i="5"/>
  <c r="BR52" i="5" s="1"/>
  <c r="BS51" i="5"/>
  <c r="BS52" i="5" s="1"/>
  <c r="BT51" i="5"/>
  <c r="BT52" i="5" s="1"/>
  <c r="BU51" i="5"/>
  <c r="BU52" i="5" s="1"/>
  <c r="BV51" i="5"/>
  <c r="BV52" i="5" s="1"/>
  <c r="BW51" i="5"/>
  <c r="BW52" i="5" s="1"/>
  <c r="BX51" i="5"/>
  <c r="BX52" i="5" s="1"/>
  <c r="BY51" i="5"/>
  <c r="BY52" i="5" s="1"/>
  <c r="BZ51" i="5"/>
  <c r="BZ52" i="5" s="1"/>
  <c r="CA51" i="5"/>
  <c r="CA52" i="5" s="1"/>
  <c r="CB51" i="5"/>
  <c r="CB52" i="5" s="1"/>
  <c r="CC51" i="5"/>
  <c r="CC52" i="5" s="1"/>
  <c r="CD51" i="5"/>
  <c r="CD52" i="5" s="1"/>
  <c r="CE52" i="5"/>
  <c r="CE51" i="5"/>
  <c r="CF52" i="5"/>
  <c r="CF51" i="5"/>
  <c r="CG52" i="5"/>
  <c r="CG51" i="5"/>
  <c r="CH52" i="5"/>
  <c r="CH51" i="5"/>
  <c r="R42" i="7"/>
  <c r="R41" i="7"/>
  <c r="S42" i="7"/>
  <c r="S41" i="7"/>
  <c r="T42" i="7"/>
  <c r="T41" i="7"/>
  <c r="U42" i="7"/>
  <c r="U41" i="7"/>
  <c r="T24" i="6"/>
  <c r="T23" i="6"/>
  <c r="U24" i="6"/>
  <c r="U23" i="6"/>
  <c r="V24" i="6"/>
  <c r="V23" i="6"/>
  <c r="W24" i="6"/>
  <c r="W23" i="6"/>
  <c r="Q42" i="7"/>
  <c r="Q41" i="7"/>
  <c r="P41" i="7"/>
  <c r="O41" i="7"/>
  <c r="N41" i="7"/>
  <c r="M41" i="7"/>
  <c r="L41" i="7"/>
  <c r="K41" i="7"/>
  <c r="K42" i="7"/>
  <c r="L42" i="7"/>
  <c r="M42" i="7"/>
  <c r="N42" i="7"/>
  <c r="O42" i="7"/>
  <c r="P42" i="7"/>
  <c r="P24" i="6"/>
  <c r="P23" i="6"/>
  <c r="Q24" i="6"/>
  <c r="Q23" i="6"/>
  <c r="R24" i="6"/>
  <c r="R23" i="6"/>
  <c r="S24" i="6"/>
  <c r="S23" i="6"/>
  <c r="H42" i="7"/>
  <c r="H41" i="7"/>
  <c r="F42" i="7"/>
  <c r="F41" i="7"/>
  <c r="G42" i="7"/>
  <c r="G41" i="7"/>
  <c r="J42" i="7"/>
  <c r="J41" i="7"/>
  <c r="I42" i="7"/>
  <c r="I41" i="7"/>
  <c r="E42" i="7"/>
  <c r="G24" i="6"/>
  <c r="O23" i="6"/>
  <c r="N23" i="6"/>
  <c r="M23" i="6"/>
  <c r="L23" i="6"/>
  <c r="K23" i="6"/>
  <c r="J23" i="6"/>
  <c r="I23" i="6"/>
  <c r="H23" i="6"/>
  <c r="G23" i="6"/>
  <c r="H24" i="6"/>
  <c r="I24" i="6"/>
  <c r="J24" i="6"/>
  <c r="K24" i="6"/>
  <c r="L24" i="6"/>
  <c r="M24" i="6"/>
  <c r="N24" i="6"/>
  <c r="O24" i="6"/>
  <c r="AS24" i="3"/>
  <c r="AR24" i="3"/>
  <c r="AQ24" i="3"/>
  <c r="AK25" i="3"/>
  <c r="AP25" i="3"/>
  <c r="AQ25" i="3"/>
  <c r="AR25" i="3"/>
  <c r="AS25" i="3"/>
  <c r="AQ52" i="1"/>
  <c r="AQ51" i="1"/>
  <c r="AM52" i="1"/>
  <c r="AM51" i="1"/>
  <c r="AN52" i="1"/>
  <c r="AN51" i="1"/>
  <c r="AO52" i="1"/>
  <c r="AO51" i="1"/>
  <c r="AP52" i="1"/>
  <c r="AP51" i="1"/>
  <c r="AF43" i="2"/>
  <c r="AF44" i="2" s="1"/>
  <c r="AF41" i="2"/>
  <c r="AG43" i="2"/>
  <c r="AG44" i="2" s="1"/>
  <c r="AG41" i="2"/>
  <c r="AH43" i="2"/>
  <c r="AH44" i="2" s="1"/>
  <c r="AH41" i="2"/>
  <c r="AI43" i="2"/>
  <c r="AI44" i="2" s="1"/>
  <c r="AI41" i="2"/>
  <c r="AE43" i="2"/>
  <c r="AE44" i="2" s="1"/>
  <c r="AE41" i="2"/>
  <c r="AD43" i="2"/>
  <c r="AD44" i="2" s="1"/>
  <c r="AD41" i="2"/>
  <c r="AC43" i="2"/>
  <c r="AC44" i="2" s="1"/>
  <c r="AC41" i="2"/>
  <c r="AB43" i="2"/>
  <c r="AB44" i="2" s="1"/>
  <c r="AB41" i="2"/>
  <c r="AA43" i="2"/>
  <c r="AA41" i="2"/>
  <c r="Z52" i="1"/>
  <c r="Z51" i="1"/>
  <c r="AA52" i="1"/>
  <c r="AA51" i="1"/>
  <c r="AC52" i="1"/>
  <c r="AC51" i="1"/>
  <c r="AG52" i="1"/>
  <c r="AG51" i="1"/>
  <c r="AH52" i="1"/>
  <c r="AH51" i="1"/>
  <c r="AE52" i="1"/>
  <c r="AE51" i="1"/>
  <c r="AI52" i="1"/>
  <c r="AI51" i="1"/>
  <c r="AJ52" i="1"/>
  <c r="AJ51" i="1"/>
  <c r="AK52" i="1"/>
  <c r="AK51" i="1"/>
  <c r="AL52" i="1"/>
  <c r="AL51" i="1"/>
  <c r="AO25" i="3"/>
  <c r="AL25" i="3"/>
  <c r="AM25" i="3"/>
  <c r="AN25" i="3"/>
  <c r="AF25" i="3"/>
  <c r="Z43" i="2"/>
  <c r="Z44" i="2" s="1"/>
  <c r="Z41" i="2"/>
  <c r="S25" i="3"/>
  <c r="AD25" i="3"/>
  <c r="AC25" i="3"/>
  <c r="AC24" i="3"/>
  <c r="Z25" i="3"/>
  <c r="Z24" i="3"/>
  <c r="W25" i="3"/>
  <c r="G24" i="3"/>
  <c r="J25" i="3"/>
  <c r="K24" i="3"/>
  <c r="N25" i="3"/>
  <c r="O24" i="3"/>
  <c r="S24" i="3"/>
  <c r="V25" i="3"/>
  <c r="AA25" i="3"/>
  <c r="AE25" i="3"/>
  <c r="AF24" i="3"/>
  <c r="AF52" i="1"/>
  <c r="AF51" i="1"/>
  <c r="P43" i="2"/>
  <c r="P44" i="2" s="1"/>
  <c r="P41" i="2"/>
  <c r="Y43" i="2"/>
  <c r="Y41" i="2"/>
  <c r="AG25" i="3"/>
  <c r="AG24" i="3"/>
  <c r="AH25" i="3"/>
  <c r="AH24" i="3"/>
  <c r="AI24" i="3"/>
  <c r="AJ25" i="3"/>
  <c r="AJ24" i="3"/>
  <c r="W41" i="2"/>
  <c r="X43" i="2"/>
  <c r="X44" i="2" s="1"/>
  <c r="X41" i="2"/>
  <c r="Y44" i="2"/>
  <c r="AA24" i="3"/>
  <c r="AB25" i="3"/>
  <c r="AB24" i="3"/>
  <c r="AD24" i="3"/>
  <c r="AE24" i="3"/>
  <c r="G43" i="2"/>
  <c r="G44" i="2" s="1"/>
  <c r="G41" i="2"/>
  <c r="H41" i="2"/>
  <c r="I41" i="2"/>
  <c r="J41" i="2"/>
  <c r="K41" i="2"/>
  <c r="L41" i="2"/>
  <c r="M41" i="2"/>
  <c r="O41" i="2"/>
  <c r="Q41" i="2"/>
  <c r="R41" i="2"/>
  <c r="S41" i="2"/>
  <c r="T41" i="2"/>
  <c r="U41" i="2"/>
  <c r="V41" i="2"/>
  <c r="H24" i="3"/>
  <c r="L24" i="3"/>
  <c r="P24" i="3"/>
  <c r="G25" i="3"/>
  <c r="K25" i="3"/>
  <c r="O25" i="3"/>
  <c r="I24" i="3"/>
  <c r="M24" i="3"/>
  <c r="Q24" i="3"/>
  <c r="H25" i="3"/>
  <c r="L25" i="3"/>
  <c r="P25" i="3"/>
  <c r="J24" i="3"/>
  <c r="N24" i="3"/>
  <c r="R24" i="3"/>
  <c r="I25" i="3"/>
  <c r="M25" i="3"/>
  <c r="Q25" i="3"/>
  <c r="R25" i="3"/>
  <c r="N51" i="5"/>
  <c r="N52" i="5" s="1"/>
  <c r="O51" i="5"/>
  <c r="O52" i="5" s="1"/>
  <c r="P51" i="5"/>
  <c r="P52" i="5" s="1"/>
  <c r="Q51" i="5"/>
  <c r="Q52" i="5" s="1"/>
  <c r="R51" i="5"/>
  <c r="R52" i="5" s="1"/>
  <c r="S51" i="5"/>
  <c r="S52" i="5" s="1"/>
  <c r="T51" i="5"/>
  <c r="T52" i="5" s="1"/>
  <c r="U51" i="5"/>
  <c r="U52" i="5" s="1"/>
  <c r="V51" i="5"/>
  <c r="V52" i="5" s="1"/>
  <c r="W51" i="5"/>
  <c r="W52" i="5" s="1"/>
  <c r="X51" i="5"/>
  <c r="X52" i="5" s="1"/>
  <c r="Y51" i="5"/>
  <c r="Y52" i="5" s="1"/>
  <c r="Z51" i="5"/>
  <c r="Z52" i="5" s="1"/>
  <c r="AA51" i="5"/>
  <c r="AA52" i="5" s="1"/>
  <c r="AB51" i="5"/>
  <c r="AB52" i="5" s="1"/>
  <c r="AC51" i="5"/>
  <c r="AC52" i="5" s="1"/>
  <c r="AD51" i="5"/>
  <c r="AD52" i="5" s="1"/>
  <c r="AE51" i="5"/>
  <c r="AE52" i="5" s="1"/>
  <c r="AF51" i="5"/>
  <c r="AF52" i="5" s="1"/>
  <c r="AG51" i="5"/>
  <c r="AG52" i="5" s="1"/>
  <c r="AH51" i="5"/>
  <c r="AH52" i="5" s="1"/>
  <c r="AI51" i="5"/>
  <c r="AI52" i="5" s="1"/>
  <c r="AJ51" i="5"/>
  <c r="AJ52" i="5" s="1"/>
  <c r="AK51" i="5"/>
  <c r="AK52" i="5" s="1"/>
  <c r="AL51" i="5"/>
  <c r="AL52" i="5" s="1"/>
  <c r="AM51" i="5"/>
  <c r="AM52" i="5" s="1"/>
  <c r="AN51" i="5"/>
  <c r="AN52" i="5" s="1"/>
  <c r="AO51" i="5"/>
  <c r="AO52" i="5" s="1"/>
  <c r="AP51" i="5"/>
  <c r="AP52" i="5" s="1"/>
  <c r="AQ51" i="5"/>
  <c r="AQ52" i="5" s="1"/>
  <c r="E52" i="5"/>
  <c r="H52" i="5"/>
  <c r="K52" i="5"/>
  <c r="L52" i="5"/>
  <c r="M52" i="5"/>
  <c r="AU52" i="5"/>
  <c r="AT52" i="5"/>
  <c r="AS52" i="5"/>
  <c r="AR52" i="5"/>
  <c r="AY51" i="5"/>
  <c r="AY52" i="5"/>
  <c r="AX51" i="5"/>
  <c r="AX52" i="5"/>
  <c r="AW51" i="5"/>
  <c r="AW52" i="5"/>
  <c r="AV51" i="5"/>
  <c r="AV52" i="5"/>
  <c r="F51" i="5"/>
  <c r="G51" i="5"/>
  <c r="H51" i="5"/>
  <c r="I51" i="5"/>
  <c r="J51" i="5"/>
  <c r="K51" i="5"/>
  <c r="AU51" i="5"/>
  <c r="AR51" i="5"/>
  <c r="M51" i="5"/>
  <c r="J52" i="5"/>
  <c r="I52" i="5"/>
  <c r="G52" i="5"/>
  <c r="F52" i="5"/>
  <c r="E51" i="5"/>
  <c r="L51" i="5"/>
  <c r="AS51" i="5"/>
  <c r="AT5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tc={A305FBC5-193A-4076-BD35-A0659829EA81}</author>
    <author>tc={B5878C4D-7288-4F70-8C39-42E1804D66D2}</author>
  </authors>
  <commentList>
    <comment ref="B42" authorId="0" shapeId="0" xr:uid="{A305FBC5-193A-4076-BD35-A0659829EA81}">
      <text>
        <t>[Threaded comment]
Your version of Excel allows you to read this threaded comment; however, any edits to it will get removed if the file is opened in a newer version of Excel. Learn more: https://go.microsoft.com/fwlink/?linkid=870924
Comment:
    3 x 13,000TEU ships were deployed in AA3 since Oct 2022</t>
      </text>
    </comment>
    <comment ref="C44" authorId="1" shapeId="0" xr:uid="{B5878C4D-7288-4F70-8C39-42E1804D66D2}">
      <text>
        <t>[Threaded comment]
Your version of Excel allows you to read this threaded comment; however, any edits to it will get removed if the file is opened in a newer version of Excel. Learn more: https://go.microsoft.com/fwlink/?linkid=870924
Comment:
    [20230314] 
TraPac Terminal with dedicated berthing , with own chassis line, no appointment is needed.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tc={FB8D1CF7-CE02-4F94-9CB9-377E14E8AD34}</author>
    <author>tc={804CEE58-FA29-4E6C-AE50-47CDB08E6685}</author>
  </authors>
  <commentList>
    <comment ref="F16" authorId="0" shapeId="0" xr:uid="{FB8D1CF7-CE02-4F94-9CB9-377E14E8AD34}">
      <text>
        <t>[Threaded comment]
Your version of Excel allows you to read this threaded comment; however, any edits to it will get removed if the file is opened in a newer version of Excel. Learn more: https://go.microsoft.com/fwlink/?linkid=870924
Comment:
    Call Portland before Vancouver, since 2022 Dec</t>
      </text>
    </comment>
    <comment ref="E18" authorId="1" shapeId="0" xr:uid="{804CEE58-FA29-4E6C-AE50-47CDB08E6685}">
      <text>
        <t>[Threaded comment]
Your version of Excel allows you to read this threaded comment; however, any edits to it will get removed if the file is opened in a newer version of Excel. Learn more: https://go.microsoft.com/fwlink/?linkid=870924
Comment:
    May 2022 new service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tc={1BBE3114-9A22-4DA6-B575-89585F3B0572}</author>
    <author>tc={52587C05-E565-4709-A021-01CCDCFE33F5}</author>
    <author>tc={1D425D74-43B4-45FA-9EBD-B0FAC666BDEC}</author>
    <author>tc={562946E1-9272-4999-8E17-4522A6CDFF0A}</author>
  </authors>
  <commentList>
    <comment ref="I10" authorId="0" shapeId="0" xr:uid="{1BBE3114-9A22-4DA6-B575-89585F3B0572}">
      <text>
        <t>[Threaded comment]
Your version of Excel allows you to read this threaded comment; however, any edits to it will get removed if the file is opened in a newer version of Excel. Learn more: https://go.microsoft.com/fwlink/?linkid=870924
Comment:
    Omit Shanghai</t>
      </text>
    </comment>
    <comment ref="J10" authorId="1" shapeId="0" xr:uid="{52587C05-E565-4709-A021-01CCDCFE33F5}">
      <text>
        <t>[Threaded comment]
Your version of Excel allows you to read this threaded comment; however, any edits to it will get removed if the file is opened in a newer version of Excel. Learn more: https://go.microsoft.com/fwlink/?linkid=870924
Comment:
    Omit Shanghai</t>
      </text>
    </comment>
    <comment ref="K10" authorId="2" shapeId="0" xr:uid="{1D425D74-43B4-45FA-9EBD-B0FAC666BDEC}">
      <text>
        <t>[Threaded comment]
Your version of Excel allows you to read this threaded comment; however, any edits to it will get removed if the file is opened in a newer version of Excel. Learn more: https://go.microsoft.com/fwlink/?linkid=870924
Comment:
    Omit Shanghai</t>
      </text>
    </comment>
    <comment ref="E19" authorId="3" shapeId="0" xr:uid="{562946E1-9272-4999-8E17-4522A6CDFF0A}">
      <text>
        <t>[Threaded comment]
Your version of Excel allows you to read this threaded comment; however, any edits to it will get removed if the file is opened in a newer version of Excel. Learn more: https://go.microsoft.com/fwlink/?linkid=870924
Comment:
    May 2022 new service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tc={CB4F964B-F1E4-4F72-8018-2D8795269EB3}</author>
    <author>tc={69474D13-4144-4A15-B855-666889E6F942}</author>
    <author>tc={ED021A10-4D6B-4A12-A87D-F1062F5F54C4}</author>
    <author>tc={4E9D61F8-E8E3-42DE-9E0C-118FD4674DE6}</author>
  </authors>
  <commentList>
    <comment ref="D20" authorId="0" shapeId="0" xr:uid="{CB4F964B-F1E4-4F72-8018-2D8795269EB3}">
      <text>
        <t>[Threaded comment]
Your version of Excel allows you to read this threaded comment; however, any edits to it will get removed if the file is opened in a newer version of Excel. Learn more: https://go.microsoft.com/fwlink/?linkid=870924
Comment:
    Liberty service closed in late Nov 2022 ; while Charleston call is added into America service</t>
      </text>
    </comment>
    <comment ref="A29" authorId="1" shapeId="0" xr:uid="{69474D13-4144-4A15-B855-666889E6F942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service in Jul 2022</t>
      </text>
    </comment>
    <comment ref="B37" authorId="2" shapeId="0" xr:uid="{ED021A10-4D6B-4A12-A87D-F1062F5F54C4}">
      <text>
        <t>[Threaded comment]
Your version of Excel allows you to read this threaded comment; however, any edits to it will get removed if the file is opened in a newer version of Excel. Learn more: https://go.microsoft.com/fwlink/?linkid=870924
Comment:
    HPL become the vsl operator starting from Mar 2023, vsl capacity increase
11 x 4,250 – 7,240 teu
To become 12 x 8,500 – 13,100 teu
12 x 4,250 - 13,250 teu in Apr 2023</t>
      </text>
    </comment>
    <comment ref="D38" authorId="3" shapeId="0" xr:uid="{4E9D61F8-E8E3-42DE-9E0C-118FD4674DE6}">
      <text>
        <t>[Threaded comment]
Your version of Excel allows you to read this threaded comment; however, any edits to it will get removed if the file is opened in a newer version of Excel. Learn more: https://go.microsoft.com/fwlink/?linkid=870924
Comment:
    Old Routing before 2023 Feb: Yantian, Cai Mep, Baltimore, New York, Boston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tc={B21D87C7-5778-42F8-B727-7DB5C3807BB5}</author>
    <author>tc={6B7EC582-B1EC-4E66-9795-3177BC159B54}</author>
    <author>tc={DB3591D1-A98D-49AF-9D73-F545B28B1C5A}</author>
  </authors>
  <commentList>
    <comment ref="D20" authorId="0" shapeId="0" xr:uid="{B21D87C7-5778-42F8-B727-7DB5C3807BB5}">
      <text>
        <t>[Threaded comment]
Your version of Excel allows you to read this threaded comment; however, any edits to it will get removed if the file is opened in a newer version of Excel. Learn more: https://go.microsoft.com/fwlink/?linkid=870924
Comment:
    Liberty service closed in late Nov 2022 ; while Charleston call is added into America service</t>
      </text>
    </comment>
    <comment ref="A29" authorId="1" shapeId="0" xr:uid="{6B7EC582-B1EC-4E66-9795-3177BC159B54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service in Jul 2022</t>
      </text>
    </comment>
    <comment ref="E31" authorId="2" shapeId="0" xr:uid="{DB3591D1-A98D-49AF-9D73-F545B28B1C5A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Commenced on 7th Mar 2022</t>
      </text>
    </comment>
  </commentList>
</comments>
</file>

<file path=xl/sharedStrings.xml><?xml version="1.0" encoding="utf-8"?>
<sst xmlns="http://schemas.openxmlformats.org/spreadsheetml/2006/main" count="1786" uniqueCount="374">
  <si>
    <t>Date</t>
  </si>
  <si>
    <t>Description</t>
  </si>
  <si>
    <t>28/9/2022</t>
  </si>
  <si>
    <t>PSW - CMA Golden Bridge Service terminate</t>
  </si>
  <si>
    <t>CU Line - TPX service terminate</t>
  </si>
  <si>
    <t>29/9/2022</t>
  </si>
  <si>
    <t>2M Sequoia ended</t>
  </si>
  <si>
    <t>Changes</t>
  </si>
  <si>
    <t>3rd May, 2023</t>
  </si>
  <si>
    <t>MSC Sentosa routing change, original routing:
Nhava Sheva - Colombo - Port Klang-Singapore-Tanjung Pelepas-Laem Chabang-Cai Mep-Dachan Bay-Shekou-Long Beach-Oakland-Busan - Qingdao - Shanghai - Ningbo - Kaoshiung - Shekou -</t>
  </si>
  <si>
    <t>2023 BLANK SAILINGS &amp; EXTRA LOADERS</t>
  </si>
  <si>
    <t>US West Coast - Pacific South West</t>
  </si>
  <si>
    <t> </t>
  </si>
  <si>
    <t>Jan</t>
  </si>
  <si>
    <t>Feb</t>
  </si>
  <si>
    <t>Mar</t>
  </si>
  <si>
    <t>Apr</t>
  </si>
  <si>
    <t>May</t>
  </si>
  <si>
    <t>Jun</t>
  </si>
  <si>
    <t>Carriers</t>
  </si>
  <si>
    <t>Avg Vsl Capacity</t>
  </si>
  <si>
    <t>Service</t>
  </si>
  <si>
    <t>ROUTING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</si>
  <si>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</si>
  <si>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</si>
  <si>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</si>
  <si>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</si>
  <si>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</si>
  <si>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</si>
  <si>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</si>
  <si>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</si>
  <si>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</si>
  <si>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</si>
  <si>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</si>
  <si>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</si>
  <si>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</si>
  <si>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</si>
  <si>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</si>
  <si>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</si>
  <si>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</si>
  <si>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</si>
  <si>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</si>
  <si>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</si>
  <si>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</si>
  <si>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</si>
  <si>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</si>
  <si>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</si>
  <si>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</si>
  <si>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</si>
  <si>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Ocean Alliance
(CMA/COSCO/OOCL/EMC)</t>
  </si>
  <si>
    <t>OCEAN - PSW1 || CMA - PEARL (ONE take slot - CP1)| COSCO - AAS2 | EMC - PRX | OOCL - PCS1</t>
  </si>
  <si>
    <t>Fuqing-Nansha-Yantian-Xiamen-Los Angeles(FMS)</t>
  </si>
  <si>
    <t>OCEAN - PSW7 || CMA - GEX | COSCO - AAS3 | EMC - HTW (ONE take slot 150TEU per round trip - CP4) | OOCL - PCS2</t>
  </si>
  <si>
    <t>Taipei-Xiamen-Hong Kong-Yantian-Los Angeles(Everport)-Oakland(Everport)</t>
  </si>
  <si>
    <t>OCEAN - PSW6 || CMA - SCS | COSCO - SEA | EMC - PVCS | OOCL - PVCS | ONE take 200 TEU China slot from OOCL - CP2</t>
  </si>
  <si>
    <t>Cai Mep-Nansha-Hong Kong-Yantian-Kaohsiung-Long Beach(Pier E )</t>
  </si>
  <si>
    <t>CEAN - MEA4 &amp; PSW8 || CMA - CMX6 JDX | COSCO - AAS4 &amp; MEX5 | EMC - TPA | OOCL - ME4</t>
  </si>
  <si>
    <t>Hong Kong-Kaohsiung-Taipei-Los Angeles(Everport)-Oakland-Tacoma (Evergreen Pierce)</t>
  </si>
  <si>
    <t>OCEAN - PSW3 &amp; AWE3 || CMA - CJX | COSCO - SEA2 &amp; AWE5 | EMC - PE1 | OOCL - SEAP</t>
  </si>
  <si>
    <t>Port Klang [0]-Singapore [2]-Laem Chabang [5]-Cai Mep [8]-Yantian [13]-Los Angeles(FMS) [27]-Oakland [33]- Halifax (PSA Halifax) - New Yourk (APM Port Elizabeth) - Norfolk (VIG) - Savannah (Gaden City) - Charlston (Wando Welch)</t>
  </si>
  <si>
    <t xml:space="preserve"> </t>
  </si>
  <si>
    <t>OCEAN - PSW10 || CMA - CC4 or YANGTSE | COSCO - AAC | EMC - SEA | OOCL - VCS (ONE take 300TEU China slot from COSCO - CP3)</t>
  </si>
  <si>
    <t>Nhava Sheva-Karachi-Colombo-Laem Chabang-Haiphong-Shanghai-Ningbo-Long Beach(PCT)-Oakland(OIC)</t>
  </si>
  <si>
    <t xml:space="preserve">  </t>
  </si>
  <si>
    <t>OCEAN - PSW9 || CMA - HIBISCUS EXPRESS (HIX) | COSCO - AAC4 | EMC - PCC1 | OOCL - PCC1</t>
  </si>
  <si>
    <t>Ningbo-Shanghai-Busan-Long Beach(Pier E)</t>
  </si>
  <si>
    <t>OCEAN - PSW5 || CMA - HBB | COSCO - AAC2 | EMC - CPS | OOCL - PCN3 (newly join in 2022 Apr)</t>
  </si>
  <si>
    <t>Qingdao-Shanghai-Ningbo-Los Angeles(Pier 400)-Oakland(Everport)-Tokyo</t>
  </si>
  <si>
    <t>THEA - PS1 || APL - JPX | CMA - FUJI | EMC - PS1 | HL - PS1 | ONE - PS1 | OOCL - JPX</t>
  </si>
  <si>
    <t>Kobe-Nagoya-Tokyo-Los Angeles (Yusen) -Oakland (OICT)</t>
  </si>
  <si>
    <t>APL</t>
  </si>
  <si>
    <t xml:space="preserve">APL - EX1 | ML - TP5 </t>
  </si>
  <si>
    <t>Qingdao-Shanghai-Busan-Los Angeles (FMS)-Oakland (OIC)</t>
  </si>
  <si>
    <t>CMA</t>
  </si>
  <si>
    <t>EXX1 (CMA exclusive Express service)</t>
  </si>
  <si>
    <t>Busan-Ningbo-Shanghai-Los Angeles-Long Beach-Honolulu-Dutch Harbor-Busan</t>
  </si>
  <si>
    <t>EXX (CMA exclusive)</t>
  </si>
  <si>
    <t>Busan -Ningbo-Shanghai-Los Angeles (FMS)-Honolulu-Dutch Harbor (APL)</t>
  </si>
  <si>
    <t>CMA (end in Oct 2022)</t>
  </si>
  <si>
    <t>Golden Gate Bridge (GGB) **terminate in Sep 2022</t>
  </si>
  <si>
    <t>Shanghai-Yantian-Oakland (OIC)-Seattle (T18)-Kaohsiung</t>
  </si>
  <si>
    <t xml:space="preserve">THE Alliance
(HPL/ONE/YML/HMM) </t>
  </si>
  <si>
    <t>FP1/PS1 (OOCL takes 500TEU slot from ONE; EMC take slot - PS1 effective Jun 2022)</t>
  </si>
  <si>
    <t>Singapore-Kobe-Nagoya-Tokyo-Los Angeles (Yusen TI)-Oakland (TraPac T)</t>
  </si>
  <si>
    <t>PS7 (Former FP2 - ONE become the sole operator)</t>
  </si>
  <si>
    <t>Jeddah-Singapore-Laem Chabang-CaiMep-Hong Kong-Yantian-Long Beach (ITS Pier G)-Oakland-Yokohama-Hong Kong-Laem Chabang-CaiMep-Singapore</t>
  </si>
  <si>
    <t>THEA - PS3 || EMC - WIN | HL - PS3 | HMM - PS3 | ONE - PS3 | SSLL - PS3 | XPF - WIN | YML - PS3</t>
  </si>
  <si>
    <t>Nhava Sheva-Pipavav-Colombo-Port Klang-Singapore-Vung Tau-Haiphong- South PRC will be added in May 2022 - Los Angeles (Trapac) -Oakland (Trapac)</t>
  </si>
  <si>
    <t>PS4</t>
  </si>
  <si>
    <t>Xiamen-Yantian-Kaohsiung-Keelung-Los Angeles (West Basin) -Oakland (TraPac)</t>
  </si>
  <si>
    <t>PS5</t>
  </si>
  <si>
    <t>Ningbo-Shanghai-Los Angeles (Yusen) - Oakland (TraPac)-Tokyo</t>
  </si>
  <si>
    <t>PS6</t>
  </si>
  <si>
    <t>Kobe-Qingdao-Ningbo-Busan-Los Angeles (TraPac)-Oakland (TraPac)</t>
  </si>
  <si>
    <t>HMM Alone (Slot by ONE)</t>
  </si>
  <si>
    <t>PS8 (ONE names it CP8)</t>
  </si>
  <si>
    <t>Shanghai, Kwangyang, Busan, Long Beach, Oakland, Busan, Kwangyang, Incheon, Shanghai</t>
  </si>
  <si>
    <t>2M
(Maersk/MSC/HSUD/ZIM)</t>
  </si>
  <si>
    <t>2M - WCNA loop 2 || HSUD - UPAS3 | ML - TP6 | MSC - Pearl</t>
  </si>
  <si>
    <t xml:space="preserve">Vung Tau [0] - Hong Kong [3]– Yantian [4]– Xiamen [6]– Los Angeles (APM pier 400) [19]– Yokohama- Xiamen-Vung Tao </t>
  </si>
  <si>
    <t>2M - WCNA loop 6 || HSUD - UPAS2 | ML - TP2 | MSC - Jaguar</t>
  </si>
  <si>
    <t>Shekou (0) - Nansha (2) -Yantian (4) (HSUD Drop YTN) -Long Beach (19) (TTI Pier T)-Oakland-Busan</t>
  </si>
  <si>
    <t>2M - WCNA loop 4 || HSUD - UPAS1 | ML - TP8 | MSC - Orient</t>
  </si>
  <si>
    <t>Qingdao [0]-Shanghai [2]-Ningbo [4]-Busan [8]-Los Angeles (APM Pier 400) [19]-Oakland (OIC) [24] - Tokyo</t>
  </si>
  <si>
    <t>2M - WCNA loop 3 || ML - TP3 | MSC - Sequoia ***end in Sep 2022</t>
  </si>
  <si>
    <t>Ningbo (0) -Shanghai (3) -Long Beach (14) (APM Pier 400)</t>
  </si>
  <si>
    <t>MSC</t>
  </si>
  <si>
    <t>SANTANA (MSC only)</t>
  </si>
  <si>
    <t>Yantian-Shanghai-Long Beach (HUSKY)</t>
  </si>
  <si>
    <t>MSC - Sentosa</t>
  </si>
  <si>
    <t>Laem Chabang - Cai Mep - Haiphong - Long Beach (WBCT)- Oakland - Busan - Laem Chabang</t>
  </si>
  <si>
    <t>ZIM</t>
  </si>
  <si>
    <r>
      <t xml:space="preserve">ZX3 </t>
    </r>
    <r>
      <rPr>
        <sz val="11"/>
        <color rgb="FFFF0000"/>
        <rFont val="Calibri"/>
        <family val="2"/>
      </rPr>
      <t>(Express service)</t>
    </r>
  </si>
  <si>
    <t>Kaoshiung [0] - Shanghai [3]- Ningbo [5]- Los Angeles (West Basin) [19]</t>
  </si>
  <si>
    <r>
      <rPr>
        <strike/>
        <sz val="11"/>
        <color rgb="FF000000"/>
        <rFont val="Calibri"/>
      </rPr>
      <t xml:space="preserve">ZEX </t>
    </r>
    <r>
      <rPr>
        <strike/>
        <sz val="11"/>
        <color rgb="FFFF0000"/>
        <rFont val="Calibri"/>
      </rPr>
      <t xml:space="preserve">(Express service) </t>
    </r>
    <r>
      <rPr>
        <strike/>
        <sz val="11"/>
        <color rgb="FF000000"/>
        <rFont val="Calibri"/>
      </rPr>
      <t>-&gt; suspended since wk 8 2023</t>
    </r>
  </si>
  <si>
    <t>Xiamen [0]-Da Chan Bay [1]-Yantian [3]-Los Angeles (West Basin) [15]</t>
  </si>
  <si>
    <t>/////////              service suspended            ////////////</t>
  </si>
  <si>
    <t>MSK</t>
  </si>
  <si>
    <t>TPX (MSK Alone)</t>
  </si>
  <si>
    <t>Yantian [0]-Ningbo [2]-Los Angeles [16]</t>
  </si>
  <si>
    <t>Puma Service (suspended in Jun 2022 until further notice)</t>
  </si>
  <si>
    <t xml:space="preserve">DaChan Bay [0]– Shekou [1]– Long Beach [18]– DaChan Bay   </t>
  </si>
  <si>
    <t>Mustang Service</t>
  </si>
  <si>
    <t>Shanghai – Busan – Portland – Los Angeles – Shanghai  (***Since 2022 Apr: Da Chan Bay-Shekou-Shanghai-Portland-Los Angeles)</t>
  </si>
  <si>
    <r>
      <t xml:space="preserve">ZX2 </t>
    </r>
    <r>
      <rPr>
        <sz val="11"/>
        <color rgb="FFFF0000"/>
        <rFont val="Calibri"/>
        <family val="2"/>
      </rPr>
      <t>(Express service)</t>
    </r>
  </si>
  <si>
    <t xml:space="preserve">Laem Chabang [0]- Cai Mep [3]- Yantian [6]- Hong Kong [18]- Los Angeles (West Basin) [23]- Tacoma (Husky) - Laem Chabang </t>
  </si>
  <si>
    <t>Matsons</t>
  </si>
  <si>
    <r>
      <t xml:space="preserve">CLX </t>
    </r>
    <r>
      <rPr>
        <sz val="11"/>
        <color rgb="FFFF0000"/>
        <rFont val="Calibri"/>
        <family val="2"/>
      </rPr>
      <t>(Express service)</t>
    </r>
  </si>
  <si>
    <t>Ningbo-Shanghai-Xiamen-Long Beach (N/A) - Honolulu (N/A)</t>
  </si>
  <si>
    <r>
      <t>CLX+/AAX</t>
    </r>
    <r>
      <rPr>
        <sz val="11"/>
        <color rgb="FFFF0000"/>
        <rFont val="Calibri"/>
        <family val="2"/>
      </rPr>
      <t xml:space="preserve"> (Express service)</t>
    </r>
  </si>
  <si>
    <t>Shanghai-Ningbo-Long Beach (Pier A) - Ducth Harbour (APL)</t>
  </si>
  <si>
    <t>Wan Hai</t>
  </si>
  <si>
    <t>CP1</t>
  </si>
  <si>
    <t>Xiamen-Hong Kong-Yantian-Shanghai-Ningbo-Long Beach (Pacif Pier J)-Nansha-Xiamen</t>
  </si>
  <si>
    <r>
      <t xml:space="preserve">AA1 </t>
    </r>
    <r>
      <rPr>
        <sz val="11"/>
        <color rgb="FFFF0000"/>
        <rFont val="Calibri"/>
        <family val="2"/>
      </rPr>
      <t>(Express service)</t>
    </r>
  </si>
  <si>
    <t>Shanghai-Qingdao-Oakland</t>
  </si>
  <si>
    <r>
      <t xml:space="preserve">AA2 </t>
    </r>
    <r>
      <rPr>
        <sz val="11"/>
        <color rgb="FFFF0000"/>
        <rFont val="Calibri"/>
        <family val="2"/>
      </rPr>
      <t>(Express service)</t>
    </r>
  </si>
  <si>
    <t>Shekou-Kaoshiung-Ningbo-Oakland-Seattle</t>
  </si>
  <si>
    <r>
      <t>AA3</t>
    </r>
    <r>
      <rPr>
        <sz val="11"/>
        <color rgb="FFFF0000"/>
        <rFont val="Calibri"/>
        <family val="2"/>
      </rPr>
      <t xml:space="preserve"> (Express service)</t>
    </r>
  </si>
  <si>
    <t>Haiphong-Hong Kong-Shekou-Xiamen-Kaoshiung-Long Beach-Shekou</t>
  </si>
  <si>
    <r>
      <t>AA5</t>
    </r>
    <r>
      <rPr>
        <sz val="11"/>
        <color rgb="FFFF0000"/>
        <rFont val="Calibri"/>
        <family val="2"/>
      </rPr>
      <t xml:space="preserve"> (Express service)</t>
    </r>
  </si>
  <si>
    <t>Ningbo-Shanghai-Kaohsiung-Oakland-Seattle</t>
  </si>
  <si>
    <t>CU Lines</t>
  </si>
  <si>
    <r>
      <rPr>
        <sz val="11"/>
        <color rgb="FF000000"/>
        <rFont val="Calibri"/>
      </rPr>
      <t>TPC</t>
    </r>
    <r>
      <rPr>
        <sz val="11"/>
        <color rgb="FFFF0000"/>
        <rFont val="Calibri"/>
      </rPr>
      <t xml:space="preserve"> [Express service]</t>
    </r>
  </si>
  <si>
    <t>Nansha-Yantian-Los Angeles (Trapac terminal)</t>
  </si>
  <si>
    <r>
      <t>TPX</t>
    </r>
    <r>
      <rPr>
        <sz val="11"/>
        <color rgb="FFFF0000"/>
        <rFont val="Calibri"/>
        <family val="2"/>
      </rPr>
      <t xml:space="preserve"> (Express service)</t>
    </r>
  </si>
  <si>
    <t>Yantian-Ningbo-Los Angeles</t>
  </si>
  <si>
    <t>SWIRE</t>
  </si>
  <si>
    <t>Vietnam-USWC Service</t>
  </si>
  <si>
    <t>Ho Chi Minh City (SP-ITC Terminal), Seattle [18] (T30 Terminal), Ho Chi Minh City</t>
  </si>
  <si>
    <t>TP Alaska</t>
  </si>
  <si>
    <t>Shanghai-Yantian-Tacoma (WUT)- Seattle (SSA Term T18 X117)-Dutch Harbour, Yokohama-Pubsan-Qingdao</t>
  </si>
  <si>
    <t>SML</t>
  </si>
  <si>
    <r>
      <t>CPX</t>
    </r>
    <r>
      <rPr>
        <sz val="11"/>
        <color rgb="FF00B050"/>
        <rFont val="Calibri"/>
        <family val="2"/>
      </rPr>
      <t xml:space="preserve"> (2022 May new service)</t>
    </r>
  </si>
  <si>
    <t>Qingdao-Shanghai-Ningbo-Busan-Long Beach [Pier A] -Portland [Terminal 6]-Busan-Kwangyang-Qingdao</t>
  </si>
  <si>
    <r>
      <rPr>
        <sz val="11"/>
        <color rgb="FF000000"/>
        <rFont val="Calibri"/>
      </rPr>
      <t xml:space="preserve">EXX </t>
    </r>
    <r>
      <rPr>
        <sz val="11"/>
        <color rgb="FFFF0000"/>
        <rFont val="Calibri"/>
      </rPr>
      <t>(Express service launched in 2023 Q1)</t>
    </r>
  </si>
  <si>
    <t>Shanghai - Ningbo - Xiamen - Los Angeles - Kansas City - Dallas - Memphis - Chicago - New York</t>
  </si>
  <si>
    <t>Total</t>
  </si>
  <si>
    <t>Space loss due to Blank Sailings</t>
  </si>
  <si>
    <t>Remaining Capacity</t>
  </si>
  <si>
    <t>Ratio cut</t>
  </si>
  <si>
    <r>
      <rPr>
        <sz val="11"/>
        <color rgb="FF000000"/>
        <rFont val="Calibri"/>
      </rPr>
      <t xml:space="preserve">***Blank Sailing in </t>
    </r>
    <r>
      <rPr>
        <b/>
        <sz val="11"/>
        <color rgb="FFFF0000"/>
        <rFont val="Calibri"/>
      </rPr>
      <t>RED</t>
    </r>
    <r>
      <rPr>
        <sz val="11"/>
        <color rgb="FF000000"/>
        <rFont val="Calibri"/>
      </rPr>
      <t xml:space="preserve">; Extra Loader in </t>
    </r>
    <r>
      <rPr>
        <b/>
        <sz val="11"/>
        <color rgb="FF0070C0"/>
        <rFont val="Calibri"/>
      </rPr>
      <t>BLUE</t>
    </r>
  </si>
  <si>
    <t>***Above sailing updates are based on service first port call calendar week</t>
  </si>
  <si>
    <t>2022 BLANK SAILINGS &amp; EXTRA LOADERS</t>
  </si>
  <si>
    <t>EXTRA LOADER highlighed in BLUE</t>
  </si>
  <si>
    <t>BLANK SAILINGS highlighted in RED</t>
  </si>
  <si>
    <t>Jul</t>
  </si>
  <si>
    <t>Aug</t>
  </si>
  <si>
    <t>Sep</t>
  </si>
  <si>
    <t>Oct</t>
  </si>
  <si>
    <t>Nov</t>
  </si>
  <si>
    <t>Dec</t>
  </si>
  <si>
    <t>Omit YTN</t>
  </si>
  <si>
    <t>omit YTN</t>
  </si>
  <si>
    <t>PS8</t>
  </si>
  <si>
    <t>Inchon-Shanghai-Kwangyang-Busan-Los Angeles (APM Pier 400)-Oakland (TraPac)</t>
  </si>
  <si>
    <t>2M - WCNA loop 6 || HSUD - UPAS2 | ML - TP2 | MSC - Jaguar | SML - PS2</t>
  </si>
  <si>
    <t>2M - WCNA loop 4 || HSUD - UPAS1 | ML - TP8 | MSC - Orient | SML - PS1</t>
  </si>
  <si>
    <t>Qingdao [0]-Shanghai [2]-Ningbo [4]-Busan [8]-Long Beach (TTI Pier T) [19]-Oakland (OIC) [24]</t>
  </si>
  <si>
    <t>Port Klang-Singapore-Tanjung Pelepas-Laem Chabang-Cai Mep-Dachan Bay-Shekou-Long Beach-Oakland-Cai Mep-Port Kelang</t>
  </si>
  <si>
    <r>
      <t xml:space="preserve">ZEX </t>
    </r>
    <r>
      <rPr>
        <sz val="11"/>
        <color rgb="FFFF0000"/>
        <rFont val="Calibri"/>
        <family val="2"/>
      </rPr>
      <t>(Express service)</t>
    </r>
  </si>
  <si>
    <r>
      <t xml:space="preserve">TPX </t>
    </r>
    <r>
      <rPr>
        <strike/>
        <sz val="11"/>
        <color rgb="FFFF0000"/>
        <rFont val="Calibri"/>
      </rPr>
      <t>(Express service) -&gt; terminate in Sep 2022</t>
    </r>
  </si>
  <si>
    <t>Shanghai-Los Angeles</t>
  </si>
  <si>
    <t>Qingdao [0]-Ningbo [2]-Shanghai [4]-Busan [6]-Long Beach [20]-Busan-Qingdao</t>
  </si>
  <si>
    <t>EMC Extra Loader</t>
  </si>
  <si>
    <t>OGWC</t>
  </si>
  <si>
    <t>Yantian-Qingdao-Ningbo-Shanghai-Los Angeles-Oakland-Tacoma</t>
  </si>
  <si>
    <t>PNW - Pacific North West Coast</t>
  </si>
  <si>
    <t>Vsl Deployment</t>
  </si>
  <si>
    <t>Members</t>
  </si>
  <si>
    <t>WK 22</t>
  </si>
  <si>
    <t>Wk 26</t>
  </si>
  <si>
    <t xml:space="preserve">Ocean Alliance
(CMA/COSCO/OOCL/EMC) 
</t>
  </si>
  <si>
    <t xml:space="preserve">7 x 5,095-11,388 </t>
  </si>
  <si>
    <t>CMA (48%)/COSCO 43%/ OOCL 9%</t>
  </si>
  <si>
    <t>COLUMBUS PNW/WAX-NP1/MPNW/NP1 OCEAN - PNW1 || CMA - CPNW | COSCO - MPNW | OOCL - PNW2</t>
  </si>
  <si>
    <t>Singapore-Xiamen-Ningbo-Shanghai-Busan-Seattle (T18)-Vancouver (GCT VC)</t>
  </si>
  <si>
    <t xml:space="preserve">6 x 4,051-10,036 </t>
  </si>
  <si>
    <t>CMA (39%)/COSCO 34%/ EMC 18%/ OOCL 9%</t>
  </si>
  <si>
    <t>OCEAN - PNW2 || CMA - TWIN PEAKS EXPRESS (TWPKS) | COSCO - CPNW | EMC - PE2 | OOCL - PNW4</t>
  </si>
  <si>
    <t>Hong Kong-Yantian-Ningbo-Shanghai-Prince Rupert (PRFC) -Vancouver (Centerm)</t>
  </si>
  <si>
    <t xml:space="preserve">6 x 5,652-7,024 </t>
  </si>
  <si>
    <t>OCEAN - PNW3 || CMA - NWX | COSCO - EPNW | EMC - TPN | OOCL - PNW3</t>
  </si>
  <si>
    <t>Qingdao-Shanghai-Ningbo-Kaohsiung-Yantian-Tacoma (Evergreen Pierce County)-Vancouver (GCT VC)</t>
  </si>
  <si>
    <t xml:space="preserve">6 x 4,476-5,888 </t>
  </si>
  <si>
    <t>OCEAN - PNW4 || CMA - DAHLIA (DAS) | COSCO - OPNW | EMC - PNW1 | OOCL - PNW1</t>
  </si>
  <si>
    <t xml:space="preserve">Shekou-Hong Kong-Yantian-Kaohsiung-Vancouver (GCT Delta Port) -Seattle (T30) </t>
  </si>
  <si>
    <t xml:space="preserve">6 x 10,000 </t>
  </si>
  <si>
    <t>CMA (38%)/COSCO 33%/ EMC 18%/ OOCL 9%/ YMC 2%</t>
  </si>
  <si>
    <t>OCEAN - PSW2 || CMA - BOHAI | COSCO - CEN PLUS| EMC - CEN | OOCL - PCN1 | YML - CEN</t>
  </si>
  <si>
    <t>Tianjin - Qingdao - Shanghai - Prince Rupert - Long Beach - Tjianjin</t>
  </si>
  <si>
    <t xml:space="preserve">6 x 6,350-6,661 </t>
  </si>
  <si>
    <t>HPL 40% / ONE 36% / YML 15% / HMM 9%</t>
  </si>
  <si>
    <t>PN1</t>
  </si>
  <si>
    <t>Xiamen-Kaohsiung-Ningbo-Nagoya-Tokyo-Tacoma-Vancouver-Tokyo-Kobe-Nagoya-Xiamen</t>
  </si>
  <si>
    <t xml:space="preserve">8 x 9,954-12,690 </t>
  </si>
  <si>
    <t>PN2</t>
  </si>
  <si>
    <t>Tokyo-Kobe-Singapore-Laem Chabang-Vung Tau-Haiphong-Yantian-Tacoma (Husky)-Vancouver (GCT DP)</t>
  </si>
  <si>
    <t xml:space="preserve">7 x 8,560-10,000 </t>
  </si>
  <si>
    <t>PN3</t>
  </si>
  <si>
    <t>Kaohsiung-Hong Kong-Yantian-Shanghai Yangshan-Busan-Vancouver (GCT DP)-Seattle (T18)/Tacoma-Busan</t>
  </si>
  <si>
    <t xml:space="preserve">6 x 6,350-9,019 </t>
  </si>
  <si>
    <t>PN4</t>
  </si>
  <si>
    <t>Qingdao-Ningbo-Shanghai (SIPG Yangshan Phase IV.)-Busan-Prince Rupert (PRFC)-Tacoma (Washington UT)-Vancouver (GCT DP)</t>
  </si>
  <si>
    <t>2M + ZIM
(Maersk/MSC/HSUD/ZIM)</t>
  </si>
  <si>
    <t xml:space="preserve">7 x 7,500-8,850 </t>
  </si>
  <si>
    <t>MSK 45% / MSC 35%/ HSUD (SLT) 10% / SML (SLT) 10%</t>
  </si>
  <si>
    <t>2M - WCNA loop 1 || HSUD - UPAS4 | ML - TP9 | MSC - Eagle | ZIM - ZP9 (no space since Apr 2022)</t>
  </si>
  <si>
    <t>Kaohsiung-Xiamen-Yantian-Ningbo-Shanghai-Busan-Vancouver (GCT DP and Centerm)-Seattle (T18)</t>
  </si>
  <si>
    <t xml:space="preserve">6 x 6,541-11,668 </t>
  </si>
  <si>
    <t>2M - WCNA loop 5 || HSUD - UPAS5 | ML - TP1 | MSC - Maple | ZIM - ZP8 (no space since Apr 2022)</t>
  </si>
  <si>
    <t>Nansha-Yantian-Shanghai-Busan-Yokohama-Prince Rupert (PRFC)-Vancouver (Centerm)</t>
  </si>
  <si>
    <t xml:space="preserve">5 x 8463-9,640 </t>
  </si>
  <si>
    <t>MSC 100%</t>
  </si>
  <si>
    <t>CHINOOK (MSC only)</t>
  </si>
  <si>
    <t>Yantian – Shanghai – Qingdo - Busan – Seattle- Portland - Vancouver (GCT DP)</t>
  </si>
  <si>
    <t>tbc</t>
  </si>
  <si>
    <t>MSK 100%</t>
  </si>
  <si>
    <t>TP7</t>
  </si>
  <si>
    <t>Shanghai-Yantian-Seattle-Yokohama-Busan-Qingdao</t>
  </si>
  <si>
    <t>6 x 6,500</t>
  </si>
  <si>
    <t>SML 100%</t>
  </si>
  <si>
    <t>PNS</t>
  </si>
  <si>
    <t>Yantian-Ningbo-Shanghai-Busan-Vancouver [Centerm] -Seattle [T18]-Busan-Yantian</t>
  </si>
  <si>
    <t>TSL</t>
  </si>
  <si>
    <t xml:space="preserve">5 x 1750 -2550 </t>
  </si>
  <si>
    <t>TSL 100%</t>
  </si>
  <si>
    <t>Yantian [0]-Shanghai [3]-Ningbo [5] -Busan [7]-Prince Rupert [16]-Vancouver[20]-Seattle [21]-Portland [23]-Busan-Kwangyang</t>
  </si>
  <si>
    <t>6 x 4,250-4,700</t>
  </si>
  <si>
    <t>ZIM 100%</t>
  </si>
  <si>
    <t>ZNP (first call on 4th Apr 2022) NEW!!!</t>
  </si>
  <si>
    <t>Kaohsiung-Yantian-Ningbo-Shanghai-Busan-Vancouver</t>
  </si>
  <si>
    <t>7 x 4,250-4,360</t>
  </si>
  <si>
    <t>ZMP (ZIM's MED Pacific new service to be launched in 12 Apr 2022) NEW!!!</t>
  </si>
  <si>
    <t>Pusan-Qingdao-Ningbo-Shanghai-South China-S.E.Asia hub-Haifa-Ashdod-Istanbul-Yarimca-S.E Asia Hub-Cai Mep-South China-Yantian-Xiamen-Ningbo-Shanghai-Pusan-Vancouver-Pusan</t>
  </si>
  <si>
    <t>***Remarks: Eagle service will be closed after Oct 28, 2022</t>
  </si>
  <si>
    <t>*** Remarks: MSK' TP7 service will be closed after end of Oct, 2022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</si>
  <si>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</si>
  <si>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</si>
  <si>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</si>
  <si>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</si>
  <si>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</si>
  <si>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</si>
  <si>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</si>
  <si>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</si>
  <si>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</si>
  <si>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</si>
  <si>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</si>
  <si>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</si>
  <si>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</si>
  <si>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5 x 4,250 - 5,000 </t>
  </si>
  <si>
    <t>COSCO &amp; OOCL - CEN EXPRESS (ended in Dec 2022)</t>
  </si>
  <si>
    <t>Qingdao - Shanghai - Prince Rupert - Qingdao</t>
  </si>
  <si>
    <t>omit</t>
  </si>
  <si>
    <t>Service ended and merged with Maple</t>
  </si>
  <si>
    <t>Yantian – Shanghai – Busan – Vancouver (GCT DP) – Yantian</t>
  </si>
  <si>
    <t>Yantian [0]-Shanghai [3]-Ningbo [5]-Busan [7]-Prince Rupert [16]-Vancouver [20]-Seattle [21]-Portland [24]-Busan</t>
  </si>
  <si>
    <t>US East Coast</t>
  </si>
  <si>
    <t>CARRIER</t>
  </si>
  <si>
    <t>Avg Vsl Capcacity</t>
  </si>
  <si>
    <t>Wk 21</t>
  </si>
  <si>
    <t xml:space="preserve">Ocean Allilance
(CMA/COSCO/EMC) </t>
  </si>
  <si>
    <t>EC1 (7th May KHH begin)</t>
  </si>
  <si>
    <t>Qingdao-Ningbo-Shanghai-Busan-Panama-New York (Maher)-Norfolk (VIT)-Savannah (Garden City)</t>
  </si>
  <si>
    <t>OCEAN - AEW2 || CMA - SOUTH ATLANTIC EXPRESS (SAX) | COSCO - AWE4 | EMC - SAX | OOCL - ECX1</t>
  </si>
  <si>
    <t>Hong Kong-Yantian-Xiamen-Shanghai-Panama-Colon-New York (Maher)-
Savannah (Garden City)-Charlestonv(Wando Welch)</t>
  </si>
  <si>
    <t>OCEAN - AWE4 || CMA - VESPUCCI | COSCO - AWE1 | EMC - NUE | OOCL - ECC2</t>
  </si>
  <si>
    <t>Qingdao-Ningbo-Shanghai-Busan-Panama-Colon-Savannah (Garden City)-Charleston (Wando Welch)
-Boston (Paul W Conley)-New York (Maher)</t>
  </si>
  <si>
    <t>OCEAN - AWE5 || CMA - TWS | COSCO - AWE3 | EMC - AUE | OOCL - ECC1</t>
  </si>
  <si>
    <t>Xiamen-Kaohsiung-Hong Kong-Yantian-Panama-Colon-Savannah (Garden City)-New York (Maher)
-Norfolk (VIT)-Baltimore (Seagirt Marine)</t>
  </si>
  <si>
    <t>OCEAN - AWE6 || CMA - PEX3 | COSCO - GME2 | EMC - PEX3 | OOCL - GCC1</t>
  </si>
  <si>
    <t>Singapore-Cai Mep-Hong Kong-Shekou-Ningbo-Shanghai-Busan-Panama-Houston (Bayport)-Mobile (MCT)
-New Orleans (Port America - Napolean Avenue CT)-Tampa-Miami (SFCT)</t>
  </si>
  <si>
    <t>OCEAN - AWE7 || CMA - GMXP | COSCO - GME | EMC - GME | OOCL - GCC2</t>
  </si>
  <si>
    <t>Shanghai-Ningbo-Xiamen-Yantian-Houston (Barbours Cut)-Mobile (MCT)-Tampa (Container Terminal)</t>
  </si>
  <si>
    <t>OCEAN - New Service in 2022 May Name TBC || CMA - CHESAPEAKE BAY EXPRESS (CBX) |COSCO - AWE7  |EMC - To be confirmed  |OOCL ECC3</t>
  </si>
  <si>
    <t>Yantian-Ningbo-Shanghai-Busan-Panama Canal-Norfolk-Savannah-Charleston-Miami-Yantian</t>
  </si>
  <si>
    <t>cbx</t>
  </si>
  <si>
    <t>Yantian-Cai Mep-Singapore-Port Klang-Colombo-Suez-Halifax (PSA Halifax)-New York (APM Elizabeth)
 -Norfolk (VIG)-Savannah (Garden City)-Charleston (Wando Welch)</t>
  </si>
  <si>
    <t>CMA - INDAMEX | HL - INDAMEX | ONE - IEX | OOCL - IEX</t>
  </si>
  <si>
    <t>Port Qasim-Nhava Sheva-Mundra-Damietta-New York (Maher)-Norfolk (VIG)-Savannah (Garden City)
-Charleston (Wando Welch)-Suez</t>
  </si>
  <si>
    <t>Kaohsiung-Hong Kong-Yantian-Busan-Panama Manzanillo-Savannah (Gaden City)-Norfolk-Manzanillo-Rodman
New Routing since Apr 2023: Kaohsiung - South China - Shanghai - Ningbo - Busan - Manzanillo (PA) - New York - Norfolk - Charleston - Savannah</t>
  </si>
  <si>
    <t>EC2 (7th May QIN begin)</t>
  </si>
  <si>
    <t>Qingdao-Ningbo-Shanghai-Busan-Cartagena-New York (GCT Byonne)-Wilmington (NC State Ports)
-Savannah (Garden City)-Charleston (Wando Welch)
New routing since Apr 2023: Qingdao - Ningbo - Shanghai - Busan - Cartagena (Col) - Savannah - Charleston - Wilmington - Norfolk</t>
  </si>
  <si>
    <t>EC4 (5th May KHH begin)</t>
  </si>
  <si>
    <t>Kaohsiung-Hong Kong-Yantian-Vung Tau-Singapore-New York (GCT Bayonne)-Norfolk (VIG) -Savannah (Garden City)-Charleston(Wando Welch)
New routing since Apr 2023: Kaohsiung - Xiamen - South China - Cai Mep - Singapore - Norfolk - Savannah - Charleston - New York</t>
  </si>
  <si>
    <t>EC6 (9th May KHH begin)</t>
  </si>
  <si>
    <t>Kaohsiung-Hong Kong-Yantian-Ningbo-Shanghai-Pusan-Houston (N/A)-Mobile (N/A)</t>
  </si>
  <si>
    <t>EC5 (6th May LCB begin)</t>
  </si>
  <si>
    <t>Laem Chabang-Vung Tau-Singapore-Colombo-Halifax (Fairview Cove)-New York (GCT Bayonne)
-Savannah (Garden City)-Jacksonville (TraPac - Dames Point)-Norfolk (NIT)
New Routing since Apr 2023: Laem Chabang - Cai Mep - Singapore - Colombo ...(Suez)... Halifax - New York - Savannah - Jacksonville - Norfolk - Halifax ... (Suez) ... Jebel Ali - Singapore - Laem Chabang</t>
  </si>
  <si>
    <t>2M
(Maersk/MSC/HSUD)</t>
  </si>
  <si>
    <t>M - ECNA Suez pendulum || HSUD - ASUS5 | ML - TP17 | MSC - America | SEAL - TP17 | ZIM - Z7S</t>
  </si>
  <si>
    <t>Hong Kong - Nansha - Shekou - Vung Tau - Singapore - Newark (APM Port Elizabeth) - Charleston - Savannah - Freeport - Tanjung Pelepas - Hong Kong
-Charleston 16th Jun-Savannah (Garden City)-Miami (POMTOC)</t>
  </si>
  <si>
    <t>2M - ECNA RTW pendulum || HSUD - ASUS 2 | ML - TP12 | MSC - Empire | ZIM - ZBA</t>
  </si>
  <si>
    <t>Yantian-Xiamen-Ningbo-Shanghai-Busan-Newark (APM Port Elizabeth)-Baltimore (Seagirt Marine)
-Norfolk (VIG)-Newark (APM Port Elizabeth)</t>
  </si>
  <si>
    <t>2M - ECNA Suez loop || ML - TP11/USEC6 | MSC - Elephant | ZIM - ZNF</t>
  </si>
  <si>
    <t>Laem Chabang-Singapore-Colombo-Salalah-Tanjung Pelepas-Newark (PNCT)-Norfolk (NIT)
-Savannah (Garden City) (no Yantian add call effective 8th Oct)</t>
  </si>
  <si>
    <t>2M - ECNA Panama loop || HSUD - ASUS 1 | ML - TP10 | MSC - Amberjack | ZIM - ZCP</t>
  </si>
  <si>
    <r>
      <rPr>
        <sz val="11"/>
        <color rgb="FF000000"/>
        <rFont val="Calibri"/>
      </rPr>
      <t xml:space="preserve">Xinagang (HSUD Drop)-Qingdao-Ningbo-Shanghai-Busan-Kingston-Savannah (Garden City)
-Charleston (Wando Welch)-Jacksonville (Blount Island Marine)
</t>
    </r>
    <r>
      <rPr>
        <b/>
        <u/>
        <sz val="11"/>
        <color rgb="FF000000"/>
        <rFont val="Calibri"/>
      </rPr>
      <t>New Routing from May, 2023:</t>
    </r>
    <r>
      <rPr>
        <u/>
        <sz val="11"/>
        <color rgb="FF000000"/>
        <rFont val="Calibri"/>
      </rPr>
      <t xml:space="preserve"> </t>
    </r>
    <r>
      <rPr>
        <sz val="11"/>
        <color rgb="FF000000"/>
        <rFont val="Calibri"/>
      </rPr>
      <t>Xiamen - Yantian - Shanghai - Busan - Panama Canal - Cristobal - Savannah - Jacksonville - Wilmington - New York - Suez Canal</t>
    </r>
  </si>
  <si>
    <t>2M - ECNA RTW loop || HSUD - ASUS3 | ML - TP16 | MSC - Emerald | ZIM - ZSA</t>
  </si>
  <si>
    <r>
      <rPr>
        <sz val="11"/>
        <color rgb="FF000000"/>
        <rFont val="Calibri"/>
      </rPr>
      <t xml:space="preserve">Xiamen-Kaohsiung (HSUD Drop)-Yantian-Shanghai-Busan-Savannah (Garden City)
-Norfolk (VIG)-Charleston -Newark (PNCT)
</t>
    </r>
    <r>
      <rPr>
        <b/>
        <u/>
        <sz val="11"/>
        <color rgb="FF000000"/>
        <rFont val="Calibri"/>
      </rPr>
      <t>New Routing from 6th May, 2023:</t>
    </r>
    <r>
      <rPr>
        <sz val="11"/>
        <color rgb="FF000000"/>
        <rFont val="Calibri"/>
      </rPr>
      <t xml:space="preserve"> Qingdao - Ningbo - Shanghai - Busan - Panama Canal - Kingston - Charleston - Savannah - Norfolk - Kingston - Panama Canal - Busan - Qingdao</t>
    </r>
  </si>
  <si>
    <t>2M - ECNA Panama loop || HSUD - ASUS4 | ML - TP18 | MSC - Lone Star | SEAL - TP18 | ZIM - ZGC</t>
  </si>
  <si>
    <t>Ningbo-Shanghai-Busan-Houston-New Orleans (ports America - Napoleon Avenue CT)
-Mobile (MCT)-Miami (POMTOC)</t>
  </si>
  <si>
    <t>2M - TP23 | MSC - Liberty/Palmetto | ZIM - ZSE</t>
  </si>
  <si>
    <t>Cai Mep-Yantian-Panama-Charelston (Wando Welch)-Savannah (Garden City)-new York (APM Port Elizabeth)
-Suez-Tanjung Pelepas/Singapore (Jan 12, 2022 - temporarily omit Sav)</t>
  </si>
  <si>
    <t>2M - US Gulf Panama loop || HSUD - ASUS6 | ML - TP88 | MSC - PELICAN | ZIM - ZGX</t>
  </si>
  <si>
    <t>Xiamen-Yantian-Busan-Houston (Bayport)-Mobile (MCT)-Tampa (Container Terminal)</t>
  </si>
  <si>
    <t>HPL</t>
  </si>
  <si>
    <t>Indamex 2</t>
  </si>
  <si>
    <t>Port Qasim-Mundra-Nhava Sheva-New york-Norfolk-Savannah-Charleston-New York</t>
  </si>
  <si>
    <t>Haiphong – Da Chan Bay (new) - Shanghai – Ningbo (newly added in 2023 Mar) - Busan – Panama Canal- Miami (newly added in 2023 Mar)- Charelston-Baltimore-New York - Boston
-Boston-Suez Canal-Singapore-Haiphong</t>
  </si>
  <si>
    <t>Zephyr (new service in Jun 2022)</t>
  </si>
  <si>
    <t>Shanghai-Ningbo-Buan-Cristobal-Houston-Port Everglades-Savannah-Lazaro Carfenas-Shanghai</t>
  </si>
  <si>
    <t>TP20 - USEC (Temporary service suspension from Feb 2023 , until further notice)</t>
  </si>
  <si>
    <t>Jakarta-Yantian-Ningbo-Shanghai-Charleston(North)-Newark</t>
  </si>
  <si>
    <t>TP28</t>
  </si>
  <si>
    <t>Vung Tau-Yantian-Ningbo-Shanghai-Houston-Norfolk</t>
  </si>
  <si>
    <t>MSK/MSC</t>
  </si>
  <si>
    <t>Indus Express</t>
  </si>
  <si>
    <t>Mundra, Nhava Sheva, Colombo, Barcelona, Valencia, Sines, New York, Savannah, Charleston, Mundra</t>
  </si>
  <si>
    <t>Indusa</t>
  </si>
  <si>
    <t>Indus 2</t>
  </si>
  <si>
    <t>Tanjung Pelepas-Cai Mep-Yantian-Charelston-Savannah-New York</t>
  </si>
  <si>
    <t>SEA LEAD SHIPPING</t>
  </si>
  <si>
    <t>USEC 'Asia East Coast' service ('AEC’)</t>
  </si>
  <si>
    <t>Nansha-Ningbo-Qingdao-Busan-Norfolk-Newark (New York)-Charleston-Jacksonville-Nansha</t>
  </si>
  <si>
    <t>WHL</t>
  </si>
  <si>
    <t>AA9</t>
  </si>
  <si>
    <t>Haiphong-Shekou-Kaoshiung-Qingdao-Charleston-Philadelphia-New York-Haiphong</t>
  </si>
  <si>
    <t>WHL/HPL (Slot)</t>
  </si>
  <si>
    <t>AA7</t>
  </si>
  <si>
    <t>Shanghai-Niingbo-Taipei-Xiamen-Shekou-Cai Mep-Port Klang-Suez Canal-New York (GCT LP)-Charleston-Savannah (N/A)</t>
  </si>
  <si>
    <t>ZBX (ZIM eCommerce Baltimore Express)</t>
  </si>
  <si>
    <t>Jakarta-Laem Chabang-Cai Mep-Haiphong-Yantian-Kaohsiung-Kingston- Baltimore- Norfolk- New York- Newark- Boston</t>
  </si>
  <si>
    <t>EMC</t>
  </si>
  <si>
    <t>Ad Hoc Extra Loader</t>
  </si>
  <si>
    <t>Ningbo-Kaohsiung-Yantian-Shanghai-Qingdao-Panama Canal-Colon Contaier Terminal-New York-Savannah</t>
  </si>
  <si>
    <t>Remaining Capcity (after Blank Sailings and Extr Loaders)</t>
  </si>
  <si>
    <t>Total %</t>
  </si>
  <si>
    <t>OCEAN - PSW3 &amp; AWE3 || CMA - COLUMBUS SUEZ (CJX) | COSCO - SEA2 &amp; AWE5 | EMC - PE1 | OOCL - SEAP</t>
  </si>
  <si>
    <t>Kaohsiung-Hong Kong-Yantian-Busan-Panama Manzanillo-Savannah (Gaden City)-Norfolk-Manzanillo-Rodman</t>
  </si>
  <si>
    <t>Qingdao-Ningbo-Shanghai-Busan-Cartagena-New York (GCT Byonne)-Wilmington (NC State Ports)
-Savannah (Garden City)-Charleston (Wando Welch)</t>
  </si>
  <si>
    <t>Kaohsiung-Hong Kong-Yantian-Vung Tau-Singapore-New York (GCT Bayonne)-Norfolk (VIG)
-Savannah (Garden City)-Charleston(Wando Welch)</t>
  </si>
  <si>
    <t>Laem Chabang-Vung Tau-Singapore-Colombo-Halifax (Fairview Cove)-New York (GCT Bayonne)
-Savannah (Garden City)-Jacksonville (TraPac - Dames Point)-Norfolk (NIT)</t>
  </si>
  <si>
    <t>Xinagang (HSUD Drop)-Qingdao-Ningbo-Shanghai-Busan-Kingston-Savannah (Garden City)
-Charleston (Wando Welch)-Jacksonville (Blount Island Marine)</t>
  </si>
  <si>
    <t>Xiamen-Kaohsiung (HSUD Drop)-Yantian-Shanghai-Busan-Savannah (Garden City)
-Norfolk (VIG)-Charleston 7th Jul-Newark (PNCT)</t>
  </si>
  <si>
    <t>Service Closed</t>
  </si>
  <si>
    <t>Haiphong – Da Chan Bay (new) - Shanghai – Busan – Panama Canal-Charelston-Baltimore-New York
-Boston-Suez Canal-Singapore-Haiphong</t>
  </si>
  <si>
    <t>TP20 - USEC</t>
  </si>
  <si>
    <t>WHL/HPL</t>
  </si>
  <si>
    <t>Taipei-Xiamen-Shekou-Cai Mep-Port Klang-Suez Canal-New York (GCT LP)-Charleston-Savannah (N/A)</t>
  </si>
  <si>
    <t>Yantian-Cai Mep-Baltimore-New York-Boston-Yantian</t>
  </si>
  <si>
    <t>Remaining Capacity after blank sailing</t>
  </si>
  <si>
    <t>Capacity after Extra Loader</t>
  </si>
  <si>
    <t>Total Capacity (after EX and Blank Sailing)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</si>
</sst>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20"/>
      <color rgb="FF375623"/>
      <name val="Calibri"/>
      <family val="2"/>
    </font>
    <font>
      <b/>
      <sz val="18"/>
      <color rgb="FF375623"/>
      <name val="Calibri"/>
      <family val="2"/>
    </font>
    <font>
      <b/>
      <sz val="11"/>
      <color rgb="FFFFFFFF"/>
      <name val="Calibri"/>
      <family val="2"/>
    </font>
    <font>
      <b/>
      <sz val="11"/>
      <color rgb="FF636569"/>
      <name val="Calibri"/>
      <family val="2"/>
    </font>
    <font>
      <b/>
      <sz val="11"/>
      <color rgb="FFFFFFFF"/>
      <name val="Calibri"/>
      <family val="2"/>
      <scheme val="minor"/>
    </font>
    <font>
      <sz val="11"/>
      <color rgb="FF00B050"/>
      <name val="Calibri"/>
      <family val="2"/>
    </font>
    <font>
      <sz val="11"/>
      <color rgb="FF548235"/>
      <name val="Calibri"/>
      <family val="2"/>
    </font>
    <font>
      <strike/>
      <sz val="11"/>
      <color rgb="FF000000"/>
      <name val="Calibri"/>
      <family val="2"/>
    </font>
    <font>
      <strike/>
      <sz val="11"/>
      <color rgb="FFFF0000"/>
      <name val="Calibri"/>
      <family val="2"/>
    </font>
    <font>
      <strike/>
      <sz val="11"/>
      <color rgb="FF000000"/>
      <name val="Calibri"/>
    </font>
    <font>
      <strike/>
      <sz val="11"/>
      <color rgb="FFFF0000"/>
      <name val="Calibri"/>
    </font>
    <font>
      <b/>
      <u/>
      <sz val="11"/>
      <color theme="1"/>
      <name val="Calibri"/>
      <family val="2"/>
      <scheme val="minor"/>
    </font>
    <font>
      <b/>
      <sz val="11"/>
      <color rgb="FF375623"/>
      <name val="Calibri"/>
      <family val="2"/>
    </font>
    <font>
      <b/>
      <sz val="11"/>
      <color rgb="FF375623"/>
      <name val="Calibri"/>
      <family val="2"/>
      <scheme val="minor"/>
    </font>
    <font>
      <sz val="11"/>
      <color rgb="FF000000"/>
      <name val="Calibri"/>
    </font>
    <font>
      <b/>
      <sz val="11"/>
      <color rgb="FFFF0000"/>
      <name val="Calibri"/>
    </font>
    <font>
      <b/>
      <sz val="11"/>
      <color rgb="FF0070C0"/>
      <name val="Calibri"/>
    </font>
    <font>
      <sz val="11"/>
      <color theme="1"/>
      <name val="Calibri"/>
    </font>
    <font>
      <b/>
      <strike/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1"/>
      <color rgb="FFFF0000"/>
      <name val="Calibri"/>
    </font>
    <font>
      <b/>
      <u/>
      <sz val="11"/>
      <color rgb="FF000000"/>
      <name val="Calibri"/>
    </font>
    <font>
      <u/>
      <sz val="11"/>
      <color rgb="FF000000"/>
      <name val="Calibri"/>
    </font>
    <font>
      <sz val="11"/>
      <color rgb="FF444444"/>
      <name val="Calibri"/>
      <family val="2"/>
      <charset val="1"/>
    </font>
    <font>
      <b/>
      <sz val="11"/>
      <color rgb="FF444444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636569"/>
        <bgColor rgb="FF000000"/>
      </patternFill>
    </fill>
    <fill>
      <patternFill patternType="solid">
        <fgColor rgb="FFCBD23C"/>
        <bgColor rgb="FF000000"/>
      </patternFill>
    </fill>
    <fill>
      <patternFill patternType="solid">
        <fgColor rgb="FFCBD23C"/>
        <bgColor indexed="64"/>
      </patternFill>
    </fill>
    <fill>
      <patternFill patternType="solid">
        <fgColor rgb="FF636569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E8EBB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double">
        <color theme="9" tint="-0.499984740745262"/>
      </bottom>
      <diagonal/>
    </border>
    <border>
      <left/>
      <right style="double">
        <color theme="9" tint="-0.499984740745262"/>
      </right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/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/>
      <right style="double">
        <color theme="9" tint="-0.499984740745262"/>
      </right>
      <top/>
      <bottom/>
      <diagonal/>
    </border>
    <border>
      <left/>
      <right/>
      <top/>
      <bottom style="double">
        <color rgb="FF375623"/>
      </bottom>
      <diagonal/>
    </border>
    <border>
      <left/>
      <right style="double">
        <color rgb="FF375623"/>
      </right>
      <top/>
      <bottom style="double">
        <color rgb="FF375623"/>
      </bottom>
      <diagonal/>
    </border>
    <border>
      <left style="double">
        <color rgb="FF375623"/>
      </left>
      <right/>
      <top/>
      <bottom/>
      <diagonal/>
    </border>
    <border>
      <left style="double">
        <color rgb="FF375623"/>
      </left>
      <right/>
      <top style="double">
        <color rgb="FF375623"/>
      </top>
      <bottom/>
      <diagonal/>
    </border>
    <border>
      <left/>
      <right/>
      <top style="double">
        <color rgb="FF375623"/>
      </top>
      <bottom/>
      <diagonal/>
    </border>
    <border>
      <left/>
      <right style="thin">
        <color rgb="FF375623"/>
      </right>
      <top/>
      <bottom/>
      <diagonal/>
    </border>
    <border>
      <left/>
      <right style="double">
        <color rgb="FF375623"/>
      </right>
      <top/>
      <bottom/>
      <diagonal/>
    </border>
    <border>
      <left/>
      <right style="double">
        <color rgb="FF375623"/>
      </right>
      <top style="double">
        <color rgb="FF375623"/>
      </top>
      <bottom/>
      <diagonal/>
    </border>
    <border>
      <left style="thin">
        <color rgb="FF375623"/>
      </left>
      <right/>
      <top/>
      <bottom/>
      <diagonal/>
    </border>
    <border>
      <left style="double">
        <color rgb="FF375623"/>
      </left>
      <right/>
      <top/>
      <bottom style="double">
        <color rgb="FF375623"/>
      </bottom>
      <diagonal/>
    </border>
    <border>
      <left/>
      <right style="double">
        <color rgb="FF375623"/>
      </right>
      <top style="double">
        <color rgb="FF375623"/>
      </top>
      <bottom style="double">
        <color rgb="FF375623"/>
      </bottom>
      <diagonal/>
    </border>
    <border>
      <left/>
      <right/>
      <top style="double">
        <color rgb="FF375623"/>
      </top>
      <bottom style="double">
        <color rgb="FF375623"/>
      </bottom>
      <diagonal/>
    </border>
    <border>
      <left style="double">
        <color rgb="FF375623"/>
      </left>
      <right/>
      <top style="double">
        <color rgb="FF375623"/>
      </top>
      <bottom style="double">
        <color rgb="FF375623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375623"/>
      </bottom>
      <diagonal/>
    </border>
    <border>
      <left/>
      <right/>
      <top style="double">
        <color rgb="FF000000"/>
      </top>
      <bottom style="double">
        <color rgb="FF375623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375623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375623"/>
      </bottom>
      <diagonal/>
    </border>
    <border>
      <left style="thin">
        <color rgb="FF000000"/>
      </left>
      <right style="medium">
        <color rgb="FF375623"/>
      </right>
      <top style="thin">
        <color rgb="FF000000"/>
      </top>
      <bottom style="medium">
        <color rgb="FF375623"/>
      </bottom>
      <diagonal/>
    </border>
    <border>
      <left style="thin">
        <color rgb="FF000000"/>
      </left>
      <right style="medium">
        <color rgb="FF375623"/>
      </right>
      <top/>
      <bottom style="thin">
        <color rgb="FF000000"/>
      </bottom>
      <diagonal/>
    </border>
    <border>
      <left/>
      <right/>
      <top style="medium">
        <color rgb="FF375623"/>
      </top>
      <bottom style="medium">
        <color rgb="FF375623"/>
      </bottom>
      <diagonal/>
    </border>
    <border>
      <left/>
      <right style="medium">
        <color rgb="FF375623"/>
      </right>
      <top style="medium">
        <color rgb="FF375623"/>
      </top>
      <bottom style="medium">
        <color rgb="FF375623"/>
      </bottom>
      <diagonal/>
    </border>
    <border>
      <left/>
      <right/>
      <top style="medium">
        <color rgb="FF375623"/>
      </top>
      <bottom/>
      <diagonal/>
    </border>
    <border>
      <left/>
      <right style="medium">
        <color rgb="FF375623"/>
      </right>
      <top style="medium">
        <color rgb="FF375623"/>
      </top>
      <bottom/>
      <diagonal/>
    </border>
    <border>
      <left style="thin">
        <color rgb="FF375623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375623"/>
      </bottom>
      <diagonal/>
    </border>
    <border>
      <left style="medium">
        <color rgb="FF375623"/>
      </left>
      <right/>
      <top style="medium">
        <color rgb="FF375623"/>
      </top>
      <bottom/>
      <diagonal/>
    </border>
    <border>
      <left style="double">
        <color rgb="FF375623"/>
      </left>
      <right/>
      <top style="double">
        <color rgb="FF375623"/>
      </top>
      <bottom style="medium">
        <color rgb="FF375623"/>
      </bottom>
      <diagonal/>
    </border>
    <border>
      <left/>
      <right/>
      <top style="double">
        <color rgb="FF375623"/>
      </top>
      <bottom style="medium">
        <color rgb="FF375623"/>
      </bottom>
      <diagonal/>
    </border>
    <border>
      <left/>
      <right style="double">
        <color rgb="FF375623"/>
      </right>
      <top style="double">
        <color rgb="FF375623"/>
      </top>
      <bottom style="medium">
        <color rgb="FF375623"/>
      </bottom>
      <diagonal/>
    </border>
    <border>
      <left style="thin">
        <color rgb="FF375623"/>
      </left>
      <right/>
      <top style="thin">
        <color rgb="FF375623"/>
      </top>
      <bottom style="thin">
        <color rgb="FF37562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375623"/>
      </left>
      <right style="double">
        <color rgb="FF375623"/>
      </right>
      <top style="double">
        <color rgb="FF375623"/>
      </top>
      <bottom style="double">
        <color rgb="FF375623"/>
      </bottom>
      <diagonal/>
    </border>
    <border>
      <left style="double">
        <color rgb="FF375623"/>
      </left>
      <right style="double">
        <color rgb="FF375623"/>
      </right>
      <top style="double">
        <color rgb="FF375623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8" fillId="0" borderId="0" xfId="0" applyFont="1"/>
    <xf numFmtId="3" fontId="4" fillId="0" borderId="0" xfId="0" applyNumberFormat="1" applyFont="1" applyAlignment="1">
      <alignment horizontal="center"/>
    </xf>
    <xf numFmtId="0" fontId="0" fillId="0" borderId="9" xfId="0" applyBorder="1"/>
    <xf numFmtId="0" fontId="11" fillId="0" borderId="0" xfId="0" applyFont="1"/>
    <xf numFmtId="0" fontId="12" fillId="0" borderId="0" xfId="0" applyFont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4" fillId="4" borderId="0" xfId="0" applyFont="1" applyFill="1"/>
    <xf numFmtId="3" fontId="0" fillId="4" borderId="0" xfId="0" applyNumberFormat="1" applyFill="1"/>
    <xf numFmtId="0" fontId="9" fillId="4" borderId="1" xfId="0" applyFont="1" applyFill="1" applyBorder="1"/>
    <xf numFmtId="9" fontId="9" fillId="4" borderId="1" xfId="1" applyFont="1" applyFill="1" applyBorder="1"/>
    <xf numFmtId="0" fontId="16" fillId="0" borderId="0" xfId="0" applyFont="1"/>
    <xf numFmtId="0" fontId="10" fillId="0" borderId="0" xfId="0" applyFont="1"/>
    <xf numFmtId="0" fontId="17" fillId="0" borderId="0" xfId="0" applyFont="1"/>
    <xf numFmtId="0" fontId="12" fillId="0" borderId="10" xfId="0" applyFont="1" applyBorder="1"/>
    <xf numFmtId="0" fontId="12" fillId="0" borderId="11" xfId="0" applyFont="1" applyBorder="1"/>
    <xf numFmtId="0" fontId="18" fillId="2" borderId="20" xfId="0" applyFont="1" applyFill="1" applyBorder="1"/>
    <xf numFmtId="0" fontId="19" fillId="3" borderId="0" xfId="0" applyFont="1" applyFill="1"/>
    <xf numFmtId="0" fontId="19" fillId="3" borderId="16" xfId="0" applyFont="1" applyFill="1" applyBorder="1"/>
    <xf numFmtId="0" fontId="19" fillId="3" borderId="15" xfId="0" applyFont="1" applyFill="1" applyBorder="1"/>
    <xf numFmtId="0" fontId="13" fillId="0" borderId="0" xfId="0" applyFont="1"/>
    <xf numFmtId="3" fontId="13" fillId="0" borderId="0" xfId="0" applyNumberFormat="1" applyFont="1"/>
    <xf numFmtId="9" fontId="15" fillId="0" borderId="10" xfId="0" applyNumberFormat="1" applyFont="1" applyBorder="1"/>
    <xf numFmtId="0" fontId="19" fillId="3" borderId="13" xfId="0" applyFont="1" applyFill="1" applyBorder="1"/>
    <xf numFmtId="0" fontId="13" fillId="6" borderId="0" xfId="0" applyFont="1" applyFill="1"/>
    <xf numFmtId="3" fontId="13" fillId="6" borderId="0" xfId="0" applyNumberFormat="1" applyFont="1" applyFill="1"/>
    <xf numFmtId="0" fontId="15" fillId="6" borderId="0" xfId="0" applyFont="1" applyFill="1"/>
    <xf numFmtId="9" fontId="15" fillId="6" borderId="0" xfId="0" applyNumberFormat="1" applyFont="1" applyFill="1"/>
    <xf numFmtId="0" fontId="15" fillId="0" borderId="0" xfId="0" applyFont="1"/>
    <xf numFmtId="0" fontId="11" fillId="0" borderId="31" xfId="0" applyFont="1" applyBorder="1"/>
    <xf numFmtId="0" fontId="27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3" borderId="14" xfId="0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31" xfId="0" applyFont="1" applyBorder="1"/>
    <xf numFmtId="3" fontId="11" fillId="0" borderId="31" xfId="0" applyNumberFormat="1" applyFont="1" applyBorder="1"/>
    <xf numFmtId="3" fontId="14" fillId="0" borderId="31" xfId="0" applyNumberFormat="1" applyFont="1" applyBorder="1"/>
    <xf numFmtId="0" fontId="19" fillId="3" borderId="18" xfId="0" applyFont="1" applyFill="1" applyBorder="1"/>
    <xf numFmtId="0" fontId="19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31" xfId="0" applyFont="1" applyBorder="1"/>
    <xf numFmtId="0" fontId="24" fillId="0" borderId="31" xfId="0" applyFont="1" applyBorder="1"/>
    <xf numFmtId="0" fontId="22" fillId="0" borderId="31" xfId="0" applyFont="1" applyBorder="1"/>
    <xf numFmtId="0" fontId="14" fillId="0" borderId="31" xfId="0" applyFont="1" applyBorder="1"/>
    <xf numFmtId="0" fontId="28" fillId="3" borderId="0" xfId="0" applyFont="1" applyFill="1"/>
    <xf numFmtId="0" fontId="4" fillId="0" borderId="0" xfId="0" applyFont="1" applyAlignment="1">
      <alignment horizontal="center"/>
    </xf>
    <xf numFmtId="3" fontId="10" fillId="0" borderId="31" xfId="0" applyNumberFormat="1" applyFont="1" applyBorder="1"/>
    <xf numFmtId="0" fontId="29" fillId="4" borderId="32" xfId="0" applyFont="1" applyFill="1" applyBorder="1" applyAlignment="1">
      <alignment horizontal="center"/>
    </xf>
    <xf numFmtId="0" fontId="29" fillId="4" borderId="6" xfId="0" applyFont="1" applyFill="1" applyBorder="1" applyAlignment="1">
      <alignment horizontal="center"/>
    </xf>
    <xf numFmtId="0" fontId="29" fillId="4" borderId="7" xfId="0" applyFont="1" applyFill="1" applyBorder="1"/>
    <xf numFmtId="0" fontId="0" fillId="4" borderId="0" xfId="0" applyFill="1"/>
    <xf numFmtId="3" fontId="11" fillId="0" borderId="38" xfId="0" applyNumberFormat="1" applyFont="1" applyBorder="1"/>
    <xf numFmtId="0" fontId="11" fillId="0" borderId="38" xfId="0" applyFont="1" applyBorder="1"/>
    <xf numFmtId="3" fontId="12" fillId="7" borderId="31" xfId="0" applyNumberFormat="1" applyFont="1" applyFill="1" applyBorder="1" applyAlignment="1">
      <alignment horizontal="center"/>
    </xf>
    <xf numFmtId="0" fontId="12" fillId="7" borderId="31" xfId="0" applyFont="1" applyFill="1" applyBorder="1"/>
    <xf numFmtId="0" fontId="12" fillId="7" borderId="31" xfId="0" applyFont="1" applyFill="1" applyBorder="1" applyAlignment="1">
      <alignment wrapText="1"/>
    </xf>
    <xf numFmtId="0" fontId="12" fillId="7" borderId="31" xfId="0" applyFon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3" fontId="0" fillId="7" borderId="31" xfId="0" applyNumberFormat="1" applyFill="1" applyBorder="1" applyAlignment="1">
      <alignment horizontal="center"/>
    </xf>
    <xf numFmtId="0" fontId="0" fillId="7" borderId="31" xfId="0" applyFill="1" applyBorder="1"/>
    <xf numFmtId="0" fontId="28" fillId="0" borderId="12" xfId="0" applyFont="1" applyBorder="1"/>
    <xf numFmtId="0" fontId="28" fillId="0" borderId="0" xfId="0" applyFont="1"/>
    <xf numFmtId="0" fontId="28" fillId="0" borderId="16" xfId="0" applyFont="1" applyBorder="1"/>
    <xf numFmtId="0" fontId="28" fillId="0" borderId="29" xfId="0" applyFont="1" applyBorder="1"/>
    <xf numFmtId="0" fontId="28" fillId="0" borderId="28" xfId="0" applyFont="1" applyBorder="1"/>
    <xf numFmtId="3" fontId="28" fillId="0" borderId="0" xfId="0" applyNumberFormat="1" applyFont="1"/>
    <xf numFmtId="3" fontId="28" fillId="0" borderId="16" xfId="0" applyNumberFormat="1" applyFont="1" applyBorder="1"/>
    <xf numFmtId="3" fontId="28" fillId="0" borderId="29" xfId="0" applyNumberFormat="1" applyFont="1" applyBorder="1"/>
    <xf numFmtId="3" fontId="28" fillId="0" borderId="28" xfId="0" applyNumberFormat="1" applyFont="1" applyBorder="1"/>
    <xf numFmtId="0" fontId="28" fillId="0" borderId="19" xfId="0" applyFont="1" applyBorder="1"/>
    <xf numFmtId="9" fontId="28" fillId="0" borderId="10" xfId="0" applyNumberFormat="1" applyFont="1" applyBorder="1"/>
    <xf numFmtId="9" fontId="28" fillId="0" borderId="11" xfId="0" applyNumberFormat="1" applyFont="1" applyBorder="1"/>
    <xf numFmtId="9" fontId="28" fillId="0" borderId="30" xfId="0" applyNumberFormat="1" applyFont="1" applyBorder="1"/>
    <xf numFmtId="9" fontId="28" fillId="0" borderId="26" xfId="0" applyNumberFormat="1" applyFont="1" applyBorder="1"/>
    <xf numFmtId="9" fontId="28" fillId="0" borderId="27" xfId="0" applyNumberFormat="1" applyFont="1" applyBorder="1"/>
    <xf numFmtId="0" fontId="11" fillId="0" borderId="31" xfId="0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0" fontId="13" fillId="6" borderId="0" xfId="0" applyFont="1" applyFill="1" applyAlignment="1">
      <alignment horizontal="center"/>
    </xf>
    <xf numFmtId="3" fontId="13" fillId="6" borderId="0" xfId="0" applyNumberFormat="1" applyFont="1" applyFill="1" applyAlignment="1">
      <alignment horizontal="center"/>
    </xf>
    <xf numFmtId="9" fontId="15" fillId="6" borderId="0" xfId="0" applyNumberFormat="1" applyFont="1" applyFill="1" applyAlignment="1">
      <alignment horizontal="center"/>
    </xf>
    <xf numFmtId="0" fontId="19" fillId="3" borderId="45" xfId="0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/>
    </xf>
    <xf numFmtId="0" fontId="19" fillId="3" borderId="47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9" fillId="3" borderId="23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0" fontId="19" fillId="3" borderId="27" xfId="0" applyFont="1" applyFill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9" fontId="1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38" xfId="0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33" xfId="0" applyFont="1" applyBorder="1"/>
    <xf numFmtId="0" fontId="24" fillId="0" borderId="33" xfId="0" applyFont="1" applyBorder="1"/>
    <xf numFmtId="3" fontId="11" fillId="0" borderId="33" xfId="0" applyNumberFormat="1" applyFont="1" applyBorder="1"/>
    <xf numFmtId="0" fontId="11" fillId="0" borderId="35" xfId="0" applyFont="1" applyBorder="1"/>
    <xf numFmtId="0" fontId="11" fillId="0" borderId="36" xfId="0" applyFont="1" applyBorder="1"/>
    <xf numFmtId="0" fontId="24" fillId="0" borderId="38" xfId="0" applyFont="1" applyBorder="1"/>
    <xf numFmtId="0" fontId="11" fillId="0" borderId="49" xfId="0" applyFont="1" applyBorder="1"/>
    <xf numFmtId="0" fontId="11" fillId="0" borderId="51" xfId="0" applyFont="1" applyBorder="1"/>
    <xf numFmtId="3" fontId="11" fillId="0" borderId="51" xfId="0" applyNumberFormat="1" applyFont="1" applyBorder="1"/>
    <xf numFmtId="0" fontId="11" fillId="0" borderId="52" xfId="0" applyFont="1" applyBorder="1"/>
    <xf numFmtId="0" fontId="11" fillId="0" borderId="34" xfId="0" applyFont="1" applyBorder="1"/>
    <xf numFmtId="0" fontId="24" fillId="0" borderId="34" xfId="0" applyFont="1" applyBorder="1"/>
    <xf numFmtId="0" fontId="11" fillId="0" borderId="37" xfId="0" applyFont="1" applyBorder="1"/>
    <xf numFmtId="0" fontId="11" fillId="0" borderId="39" xfId="0" applyFont="1" applyBorder="1"/>
    <xf numFmtId="0" fontId="24" fillId="0" borderId="39" xfId="0" applyFont="1" applyBorder="1"/>
    <xf numFmtId="3" fontId="11" fillId="0" borderId="39" xfId="0" applyNumberFormat="1" applyFont="1" applyBorder="1"/>
    <xf numFmtId="0" fontId="11" fillId="0" borderId="44" xfId="0" applyFont="1" applyBorder="1"/>
    <xf numFmtId="0" fontId="11" fillId="0" borderId="50" xfId="0" applyFont="1" applyBorder="1"/>
    <xf numFmtId="0" fontId="11" fillId="0" borderId="55" xfId="0" applyFont="1" applyBorder="1"/>
    <xf numFmtId="0" fontId="11" fillId="0" borderId="40" xfId="0" applyFont="1" applyBorder="1"/>
    <xf numFmtId="0" fontId="11" fillId="0" borderId="42" xfId="0" applyFont="1" applyBorder="1"/>
    <xf numFmtId="3" fontId="11" fillId="0" borderId="34" xfId="0" applyNumberFormat="1" applyFont="1" applyBorder="1"/>
    <xf numFmtId="0" fontId="11" fillId="0" borderId="53" xfId="0" applyFont="1" applyBorder="1"/>
    <xf numFmtId="0" fontId="11" fillId="0" borderId="60" xfId="0" applyFont="1" applyBorder="1"/>
    <xf numFmtId="0" fontId="11" fillId="0" borderId="43" xfId="0" applyFont="1" applyBorder="1"/>
    <xf numFmtId="0" fontId="11" fillId="0" borderId="41" xfId="0" applyFont="1" applyBorder="1"/>
    <xf numFmtId="0" fontId="11" fillId="0" borderId="61" xfId="0" applyFont="1" applyBorder="1"/>
    <xf numFmtId="0" fontId="24" fillId="0" borderId="43" xfId="0" applyFont="1" applyBorder="1"/>
    <xf numFmtId="3" fontId="11" fillId="0" borderId="43" xfId="0" applyNumberFormat="1" applyFont="1" applyBorder="1"/>
    <xf numFmtId="0" fontId="11" fillId="0" borderId="62" xfId="0" applyFont="1" applyBorder="1"/>
    <xf numFmtId="0" fontId="21" fillId="0" borderId="38" xfId="0" applyFont="1" applyBorder="1"/>
    <xf numFmtId="0" fontId="11" fillId="0" borderId="63" xfId="0" applyFont="1" applyBorder="1"/>
    <xf numFmtId="0" fontId="11" fillId="0" borderId="59" xfId="0" applyFont="1" applyBorder="1"/>
    <xf numFmtId="3" fontId="8" fillId="7" borderId="31" xfId="0" applyNumberFormat="1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8" fillId="7" borderId="31" xfId="0" applyFont="1" applyFill="1" applyBorder="1"/>
    <xf numFmtId="0" fontId="19" fillId="3" borderId="25" xfId="0" applyFont="1" applyFill="1" applyBorder="1" applyAlignment="1">
      <alignment horizontal="center"/>
    </xf>
    <xf numFmtId="0" fontId="12" fillId="7" borderId="38" xfId="0" applyFont="1" applyFill="1" applyBorder="1"/>
    <xf numFmtId="0" fontId="12" fillId="7" borderId="42" xfId="0" applyFont="1" applyFill="1" applyBorder="1" applyAlignment="1">
      <alignment wrapText="1"/>
    </xf>
    <xf numFmtId="0" fontId="12" fillId="7" borderId="44" xfId="0" applyFont="1" applyFill="1" applyBorder="1" applyAlignment="1">
      <alignment wrapText="1"/>
    </xf>
    <xf numFmtId="0" fontId="11" fillId="0" borderId="42" xfId="0" applyFont="1" applyBorder="1" applyAlignment="1">
      <alignment horizontal="center"/>
    </xf>
    <xf numFmtId="0" fontId="11" fillId="0" borderId="66" xfId="0" applyFont="1" applyBorder="1"/>
    <xf numFmtId="0" fontId="24" fillId="0" borderId="66" xfId="0" applyFont="1" applyBorder="1"/>
    <xf numFmtId="0" fontId="11" fillId="0" borderId="67" xfId="0" applyFont="1" applyBorder="1"/>
    <xf numFmtId="0" fontId="11" fillId="0" borderId="68" xfId="0" applyFont="1" applyBorder="1"/>
    <xf numFmtId="3" fontId="11" fillId="0" borderId="44" xfId="0" applyNumberFormat="1" applyFont="1" applyBorder="1"/>
    <xf numFmtId="0" fontId="11" fillId="0" borderId="69" xfId="0" applyFont="1" applyBorder="1"/>
    <xf numFmtId="0" fontId="19" fillId="3" borderId="70" xfId="0" applyFont="1" applyFill="1" applyBorder="1"/>
    <xf numFmtId="0" fontId="19" fillId="3" borderId="71" xfId="0" applyFont="1" applyFill="1" applyBorder="1"/>
    <xf numFmtId="0" fontId="19" fillId="3" borderId="72" xfId="0" applyFont="1" applyFill="1" applyBorder="1"/>
    <xf numFmtId="0" fontId="19" fillId="3" borderId="73" xfId="0" applyFont="1" applyFill="1" applyBorder="1"/>
    <xf numFmtId="3" fontId="11" fillId="0" borderId="74" xfId="0" applyNumberFormat="1" applyFont="1" applyBorder="1"/>
    <xf numFmtId="0" fontId="11" fillId="0" borderId="74" xfId="0" applyFont="1" applyBorder="1"/>
    <xf numFmtId="0" fontId="24" fillId="0" borderId="74" xfId="0" applyFont="1" applyBorder="1"/>
    <xf numFmtId="0" fontId="11" fillId="0" borderId="75" xfId="0" applyFont="1" applyBorder="1"/>
    <xf numFmtId="0" fontId="11" fillId="0" borderId="58" xfId="0" applyFont="1" applyBorder="1"/>
    <xf numFmtId="0" fontId="11" fillId="0" borderId="76" xfId="0" applyFont="1" applyBorder="1"/>
    <xf numFmtId="0" fontId="19" fillId="3" borderId="77" xfId="0" applyFont="1" applyFill="1" applyBorder="1"/>
    <xf numFmtId="3" fontId="12" fillId="7" borderId="74" xfId="0" applyNumberFormat="1" applyFont="1" applyFill="1" applyBorder="1" applyAlignment="1">
      <alignment horizontal="center"/>
    </xf>
    <xf numFmtId="0" fontId="12" fillId="7" borderId="74" xfId="0" applyFont="1" applyFill="1" applyBorder="1"/>
    <xf numFmtId="0" fontId="12" fillId="7" borderId="74" xfId="0" applyFont="1" applyFill="1" applyBorder="1" applyAlignment="1">
      <alignment horizontal="left"/>
    </xf>
    <xf numFmtId="0" fontId="23" fillId="7" borderId="74" xfId="0" applyFont="1" applyFill="1" applyBorder="1" applyAlignment="1">
      <alignment horizontal="left"/>
    </xf>
    <xf numFmtId="3" fontId="23" fillId="7" borderId="74" xfId="0" applyNumberFormat="1" applyFont="1" applyFill="1" applyBorder="1" applyAlignment="1">
      <alignment horizontal="center"/>
    </xf>
    <xf numFmtId="0" fontId="23" fillId="7" borderId="74" xfId="0" applyFont="1" applyFill="1" applyBorder="1"/>
    <xf numFmtId="0" fontId="23" fillId="7" borderId="74" xfId="0" applyFont="1" applyFill="1" applyBorder="1" applyAlignment="1">
      <alignment horizontal="left" wrapText="1"/>
    </xf>
    <xf numFmtId="0" fontId="25" fillId="7" borderId="74" xfId="0" applyFont="1" applyFill="1" applyBorder="1"/>
    <xf numFmtId="0" fontId="12" fillId="0" borderId="39" xfId="0" applyFont="1" applyBorder="1"/>
    <xf numFmtId="0" fontId="23" fillId="0" borderId="39" xfId="0" applyFont="1" applyBorder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4" fontId="11" fillId="0" borderId="31" xfId="0" applyNumberFormat="1" applyFont="1" applyBorder="1" applyAlignment="1">
      <alignment horizontal="center"/>
    </xf>
    <xf numFmtId="164" fontId="15" fillId="0" borderId="31" xfId="0" applyNumberFormat="1" applyFont="1" applyBorder="1" applyAlignment="1">
      <alignment horizontal="center"/>
    </xf>
    <xf numFmtId="164" fontId="15" fillId="0" borderId="38" xfId="0" applyNumberFormat="1" applyFont="1" applyBorder="1" applyAlignment="1">
      <alignment horizontal="center"/>
    </xf>
    <xf numFmtId="164" fontId="11" fillId="0" borderId="44" xfId="0" applyNumberFormat="1" applyFont="1" applyBorder="1" applyAlignment="1">
      <alignment horizontal="center"/>
    </xf>
    <xf numFmtId="164" fontId="13" fillId="6" borderId="0" xfId="0" applyNumberFormat="1" applyFont="1" applyFill="1" applyAlignment="1">
      <alignment horizontal="center"/>
    </xf>
    <xf numFmtId="9" fontId="15" fillId="0" borderId="10" xfId="0" applyNumberFormat="1" applyFont="1" applyBorder="1" applyAlignment="1">
      <alignment horizontal="right"/>
    </xf>
    <xf numFmtId="9" fontId="15" fillId="6" borderId="0" xfId="0" applyNumberFormat="1" applyFont="1" applyFill="1" applyAlignment="1">
      <alignment horizontal="right"/>
    </xf>
    <xf numFmtId="0" fontId="33" fillId="0" borderId="0" xfId="0" applyFont="1" applyAlignment="1">
      <alignment horizontal="center"/>
    </xf>
    <xf numFmtId="0" fontId="21" fillId="0" borderId="31" xfId="0" applyFont="1" applyBorder="1"/>
    <xf numFmtId="0" fontId="12" fillId="7" borderId="81" xfId="0" applyFont="1" applyFill="1" applyBorder="1"/>
    <xf numFmtId="0" fontId="23" fillId="7" borderId="81" xfId="0" applyFont="1" applyFill="1" applyBorder="1"/>
    <xf numFmtId="0" fontId="13" fillId="7" borderId="74" xfId="0" applyFont="1" applyFill="1" applyBorder="1" applyAlignment="1">
      <alignment horizontal="left"/>
    </xf>
    <xf numFmtId="0" fontId="34" fillId="7" borderId="74" xfId="0" applyFont="1" applyFill="1" applyBorder="1" applyAlignment="1">
      <alignment horizontal="left"/>
    </xf>
    <xf numFmtId="0" fontId="34" fillId="7" borderId="74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/>
    <xf numFmtId="0" fontId="9" fillId="0" borderId="1" xfId="0" applyFont="1" applyBorder="1"/>
    <xf numFmtId="0" fontId="29" fillId="4" borderId="7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9" fontId="9" fillId="0" borderId="1" xfId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9" fillId="3" borderId="45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164" fontId="11" fillId="0" borderId="44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3" fillId="0" borderId="82" xfId="0" applyFont="1" applyBorder="1"/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/>
    <xf numFmtId="3" fontId="13" fillId="0" borderId="0" xfId="0" applyNumberFormat="1" applyFont="1" applyAlignment="1">
      <alignment horizontal="center" vertical="center"/>
    </xf>
    <xf numFmtId="3" fontId="13" fillId="0" borderId="86" xfId="0" applyNumberFormat="1" applyFont="1" applyBorder="1" applyAlignment="1">
      <alignment horizontal="center" vertical="center"/>
    </xf>
    <xf numFmtId="0" fontId="15" fillId="0" borderId="87" xfId="0" applyFont="1" applyBorder="1"/>
    <xf numFmtId="9" fontId="15" fillId="0" borderId="88" xfId="0" applyNumberFormat="1" applyFont="1" applyBorder="1" applyAlignment="1">
      <alignment horizontal="center" vertical="center"/>
    </xf>
    <xf numFmtId="9" fontId="15" fillId="0" borderId="89" xfId="0" applyNumberFormat="1" applyFont="1" applyBorder="1" applyAlignment="1">
      <alignment horizontal="center" vertical="center"/>
    </xf>
    <xf numFmtId="0" fontId="12" fillId="7" borderId="42" xfId="0" applyFont="1" applyFill="1" applyBorder="1"/>
    <xf numFmtId="3" fontId="14" fillId="0" borderId="42" xfId="0" applyNumberFormat="1" applyFont="1" applyBorder="1" applyAlignment="1">
      <alignment horizontal="center" vertical="center"/>
    </xf>
    <xf numFmtId="164" fontId="11" fillId="0" borderId="42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30" fillId="7" borderId="31" xfId="0" applyFont="1" applyFill="1" applyBorder="1" applyAlignment="1">
      <alignment wrapText="1"/>
    </xf>
    <xf numFmtId="0" fontId="30" fillId="7" borderId="31" xfId="0" applyFont="1" applyFill="1" applyBorder="1"/>
    <xf numFmtId="3" fontId="11" fillId="0" borderId="42" xfId="0" applyNumberFormat="1" applyFont="1" applyBorder="1" applyAlignment="1">
      <alignment horizontal="center" vertical="center"/>
    </xf>
    <xf numFmtId="3" fontId="11" fillId="0" borderId="66" xfId="0" applyNumberFormat="1" applyFont="1" applyBorder="1"/>
    <xf numFmtId="0" fontId="19" fillId="3" borderId="30" xfId="0" applyFont="1" applyFill="1" applyBorder="1"/>
    <xf numFmtId="0" fontId="19" fillId="3" borderId="26" xfId="0" applyFont="1" applyFill="1" applyBorder="1"/>
    <xf numFmtId="0" fontId="19" fillId="3" borderId="27" xfId="0" applyFont="1" applyFill="1" applyBorder="1"/>
    <xf numFmtId="164" fontId="11" fillId="0" borderId="41" xfId="0" applyNumberFormat="1" applyFont="1" applyBorder="1"/>
    <xf numFmtId="164" fontId="11" fillId="0" borderId="44" xfId="0" applyNumberFormat="1" applyFont="1" applyBorder="1"/>
    <xf numFmtId="164" fontId="11" fillId="0" borderId="59" xfId="0" applyNumberFormat="1" applyFont="1" applyBorder="1"/>
    <xf numFmtId="164" fontId="11" fillId="0" borderId="31" xfId="0" applyNumberFormat="1" applyFont="1" applyBorder="1"/>
    <xf numFmtId="164" fontId="11" fillId="0" borderId="34" xfId="0" applyNumberFormat="1" applyFont="1" applyBorder="1"/>
    <xf numFmtId="164" fontId="11" fillId="0" borderId="39" xfId="0" applyNumberFormat="1" applyFont="1" applyBorder="1"/>
    <xf numFmtId="164" fontId="24" fillId="0" borderId="39" xfId="0" applyNumberFormat="1" applyFont="1" applyBorder="1"/>
    <xf numFmtId="164" fontId="24" fillId="0" borderId="31" xfId="0" applyNumberFormat="1" applyFont="1" applyBorder="1"/>
    <xf numFmtId="164" fontId="24" fillId="0" borderId="34" xfId="0" applyNumberFormat="1" applyFont="1" applyBorder="1"/>
    <xf numFmtId="164" fontId="11" fillId="0" borderId="40" xfId="0" applyNumberFormat="1" applyFont="1" applyBorder="1"/>
    <xf numFmtId="164" fontId="11" fillId="0" borderId="55" xfId="0" applyNumberFormat="1" applyFont="1" applyBorder="1"/>
    <xf numFmtId="164" fontId="11" fillId="0" borderId="36" xfId="0" applyNumberFormat="1" applyFont="1" applyBorder="1"/>
    <xf numFmtId="164" fontId="11" fillId="0" borderId="37" xfId="0" applyNumberFormat="1" applyFont="1" applyBorder="1"/>
    <xf numFmtId="164" fontId="13" fillId="0" borderId="0" xfId="0" applyNumberFormat="1" applyFont="1" applyAlignment="1">
      <alignment horizontal="right"/>
    </xf>
    <xf numFmtId="0" fontId="0" fillId="0" borderId="31" xfId="0" applyBorder="1"/>
    <xf numFmtId="0" fontId="8" fillId="0" borderId="31" xfId="0" applyFont="1" applyBorder="1"/>
    <xf numFmtId="0" fontId="19" fillId="3" borderId="90" xfId="0" applyFont="1" applyFill="1" applyBorder="1" applyAlignment="1">
      <alignment horizontal="center" vertical="center"/>
    </xf>
    <xf numFmtId="0" fontId="12" fillId="0" borderId="44" xfId="0" applyFont="1" applyBorder="1"/>
    <xf numFmtId="0" fontId="0" fillId="0" borderId="44" xfId="0" applyBorder="1"/>
    <xf numFmtId="0" fontId="19" fillId="3" borderId="2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30" fillId="7" borderId="74" xfId="0" applyFont="1" applyFill="1" applyBorder="1"/>
    <xf numFmtId="0" fontId="11" fillId="0" borderId="92" xfId="0" applyFont="1" applyBorder="1"/>
    <xf numFmtId="0" fontId="0" fillId="0" borderId="42" xfId="0" applyBorder="1"/>
    <xf numFmtId="3" fontId="3" fillId="0" borderId="31" xfId="0" applyNumberFormat="1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3" fontId="13" fillId="0" borderId="85" xfId="0" applyNumberFormat="1" applyFont="1" applyBorder="1" applyAlignment="1">
      <alignment horizontal="center" vertical="center"/>
    </xf>
    <xf numFmtId="9" fontId="15" fillId="0" borderId="87" xfId="0" applyNumberFormat="1" applyFont="1" applyBorder="1" applyAlignment="1">
      <alignment horizontal="center" vertical="center"/>
    </xf>
    <xf numFmtId="0" fontId="12" fillId="7" borderId="31" xfId="0" applyFont="1" applyFill="1" applyBorder="1" applyAlignment="1">
      <alignment vertical="center"/>
    </xf>
    <xf numFmtId="3" fontId="12" fillId="7" borderId="31" xfId="0" applyNumberFormat="1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/>
    </xf>
    <xf numFmtId="3" fontId="24" fillId="0" borderId="31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8" xfId="0" applyFont="1" applyBorder="1" applyAlignment="1">
      <alignment horizontal="left" vertical="center"/>
    </xf>
    <xf numFmtId="0" fontId="24" fillId="0" borderId="64" xfId="0" applyFont="1" applyBorder="1"/>
    <xf numFmtId="3" fontId="24" fillId="0" borderId="64" xfId="0" applyNumberFormat="1" applyFont="1" applyBorder="1"/>
    <xf numFmtId="0" fontId="8" fillId="0" borderId="64" xfId="0" applyFont="1" applyBorder="1"/>
    <xf numFmtId="0" fontId="8" fillId="0" borderId="39" xfId="0" applyFont="1" applyBorder="1"/>
    <xf numFmtId="0" fontId="39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4" fillId="7" borderId="0" xfId="0" applyFont="1" applyFill="1"/>
    <xf numFmtId="0" fontId="40" fillId="7" borderId="0" xfId="0" applyFont="1" applyFill="1"/>
    <xf numFmtId="0" fontId="35" fillId="2" borderId="91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0" fillId="7" borderId="48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3" fontId="3" fillId="0" borderId="44" xfId="0" applyNumberFormat="1" applyFont="1" applyBorder="1"/>
    <xf numFmtId="0" fontId="13" fillId="7" borderId="74" xfId="0" applyFont="1" applyFill="1" applyBorder="1" applyAlignment="1">
      <alignment horizontal="left" vertical="center" wrapText="1"/>
    </xf>
    <xf numFmtId="0" fontId="35" fillId="2" borderId="14" xfId="0" applyFont="1" applyFill="1" applyBorder="1" applyAlignment="1">
      <alignment horizontal="center" vertical="center"/>
    </xf>
    <xf numFmtId="0" fontId="35" fillId="2" borderId="91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78" xfId="0" applyFont="1" applyFill="1" applyBorder="1" applyAlignment="1">
      <alignment horizontal="center"/>
    </xf>
    <xf numFmtId="0" fontId="18" fillId="2" borderId="79" xfId="0" applyFont="1" applyFill="1" applyBorder="1" applyAlignment="1">
      <alignment horizontal="center"/>
    </xf>
    <xf numFmtId="0" fontId="18" fillId="2" borderId="80" xfId="0" applyFont="1" applyFill="1" applyBorder="1" applyAlignment="1">
      <alignment horizontal="center"/>
    </xf>
    <xf numFmtId="0" fontId="12" fillId="7" borderId="74" xfId="0" applyFont="1" applyFill="1" applyBorder="1" applyAlignment="1">
      <alignment horizontal="left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18" fillId="2" borderId="56" xfId="0" applyFont="1" applyFill="1" applyBorder="1" applyAlignment="1">
      <alignment horizontal="center"/>
    </xf>
    <xf numFmtId="0" fontId="18" fillId="2" borderId="57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0" fontId="35" fillId="2" borderId="45" xfId="0" applyFont="1" applyFill="1" applyBorder="1" applyAlignment="1">
      <alignment horizontal="center"/>
    </xf>
    <xf numFmtId="0" fontId="35" fillId="2" borderId="46" xfId="0" applyFont="1" applyFill="1" applyBorder="1" applyAlignment="1">
      <alignment horizontal="center"/>
    </xf>
    <xf numFmtId="0" fontId="35" fillId="2" borderId="47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vertical="center"/>
    </xf>
    <xf numFmtId="0" fontId="18" fillId="2" borderId="21" xfId="0" applyFont="1" applyFill="1" applyBorder="1" applyAlignment="1"/>
    <xf numFmtId="0" fontId="18" fillId="2" borderId="20" xfId="0" applyFont="1" applyFill="1" applyBorder="1" applyAlignment="1"/>
    <xf numFmtId="0" fontId="18" fillId="2" borderId="22" xfId="0" applyFont="1" applyFill="1" applyBorder="1" applyAlignment="1"/>
    <xf numFmtId="0" fontId="18" fillId="2" borderId="45" xfId="0" applyFont="1" applyFill="1" applyBorder="1" applyAlignment="1"/>
    <xf numFmtId="0" fontId="18" fillId="2" borderId="46" xfId="0" applyFont="1" applyFill="1" applyBorder="1" applyAlignment="1"/>
    <xf numFmtId="0" fontId="18" fillId="2" borderId="47" xfId="0" applyFont="1" applyFill="1" applyBorder="1" applyAlignment="1"/>
    <xf numFmtId="164" fontId="11" fillId="0" borderId="43" xfId="0" applyNumberFormat="1" applyFont="1" applyBorder="1" applyAlignment="1"/>
    <xf numFmtId="164" fontId="11" fillId="0" borderId="64" xfId="0" applyNumberFormat="1" applyFont="1" applyBorder="1" applyAlignment="1"/>
    <xf numFmtId="164" fontId="11" fillId="0" borderId="65" xfId="0" applyNumberFormat="1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8EBB2"/>
      <color rgb="FFCBD23C"/>
      <color rgb="FF6365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1590675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B7A237-9342-4914-8962-70DE0C334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57150"/>
          <a:ext cx="1438275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1590675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A81C05-F4F4-EE5D-5AA2-B55359561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57150"/>
          <a:ext cx="1438275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114300</xdr:rowOff>
    </xdr:from>
    <xdr:to>
      <xdr:col>4</xdr:col>
      <xdr:colOff>2000250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019C12-48D6-43FB-8FAC-9E66493E3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114300"/>
          <a:ext cx="1905000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0</xdr:row>
      <xdr:rowOff>114300</xdr:rowOff>
    </xdr:from>
    <xdr:to>
      <xdr:col>4</xdr:col>
      <xdr:colOff>2000250</xdr:colOff>
      <xdr:row>2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F11EC78-6A78-4529-B1F9-891149D4FCF4}"/>
            </a:ext>
            <a:ext uri="{147F2762-F138-4A5C-976F-8EAC2B608ADB}">
              <a16:predDERef xmlns:a16="http://schemas.microsoft.com/office/drawing/2014/main" pred="{65019C12-48D6-43FB-8FAC-9E66493E3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114300"/>
          <a:ext cx="1905000" cy="542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114300</xdr:rowOff>
    </xdr:from>
    <xdr:to>
      <xdr:col>4</xdr:col>
      <xdr:colOff>2000250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BDB9EF-6015-BC60-C12D-C14201F07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114300"/>
          <a:ext cx="1905000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2714625</xdr:colOff>
      <xdr:row>0</xdr:row>
      <xdr:rowOff>95250</xdr:rowOff>
    </xdr:from>
    <xdr:to>
      <xdr:col>3</xdr:col>
      <xdr:colOff>4486275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E5C1F2-AC59-42F8-9C5C-6CC74A44A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9825" y="95250"/>
          <a:ext cx="1771650" cy="514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2714625</xdr:colOff>
      <xdr:row>0</xdr:row>
      <xdr:rowOff>95250</xdr:rowOff>
    </xdr:from>
    <xdr:to>
      <xdr:col>3</xdr:col>
      <xdr:colOff>4810125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9E091B-EFBE-E626-DFFE-DF3208D18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9825" y="95250"/>
          <a:ext cx="2095500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earl Wong" id="{7145CE86-9EC1-408E-9420-C7623EC6E983}" userId="S::Pearl.Wong@ligentia.global::fe667daf-4eba-4d3d-b6ed-3d5c4fd95cbf" providerId="AD"/>
  <person displayName="Pearl Wong" id="{2DE9FFD0-CA07-46B7-869B-A2FD75770DA0}" userId="S::pearl.wong@ligentia.global::fe667daf-4eba-4d3d-b6ed-3d5c4fd95cb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2" dT="2023-03-09T08:19:01.52" personId="{2DE9FFD0-CA07-46B7-869B-A2FD75770DA0}" id="{A305FBC5-193A-4076-BD35-A0659829EA81}">
    <text>3 x 13,000TEU ships were deployed in AA3 since Oct 2022</text>
  </threadedComment>
  <threadedComment ref="C44" dT="2023-03-14T06:06:34.15" personId="{2DE9FFD0-CA07-46B7-869B-A2FD75770DA0}" id="{B5878C4D-7288-4F70-8C39-42E1804D66D2}">
    <text>[20230314] 
TraPac Terminal with dedicated berthing , with own chassis line, no appointment is needed.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16" dT="2023-01-03T10:01:59.46" personId="{2DE9FFD0-CA07-46B7-869B-A2FD75770DA0}" id="{FB8D1CF7-CE02-4F94-9CB9-377E14E8AD34}">
    <text>Call Portland before Vancouver, since 2022 Dec</text>
  </threadedComment>
  <threadedComment ref="E18" dT="2022-10-07T07:31:27.60" personId="{2DE9FFD0-CA07-46B7-869B-A2FD75770DA0}" id="{804CEE58-FA29-4E6C-AE50-47CDB08E6685}">
    <text>May 2022 new service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10" dT="2022-04-21T07:48:53.64" personId="{7145CE86-9EC1-408E-9420-C7623EC6E983}" id="{1BBE3114-9A22-4DA6-B575-89585F3B0572}">
    <text>Omit Shanghai</text>
  </threadedComment>
  <threadedComment ref="J10" dT="2022-04-21T07:49:00.93" personId="{7145CE86-9EC1-408E-9420-C7623EC6E983}" id="{52587C05-E565-4709-A021-01CCDCFE33F5}">
    <text>Omit Shanghai</text>
  </threadedComment>
  <threadedComment ref="K10" dT="2022-04-21T07:49:08.64" personId="{7145CE86-9EC1-408E-9420-C7623EC6E983}" id="{1D425D74-43B4-45FA-9EBD-B0FAC666BDEC}">
    <text>Omit Shanghai</text>
  </threadedComment>
  <threadedComment ref="E19" dT="2022-10-07T07:31:27.60" personId="{2DE9FFD0-CA07-46B7-869B-A2FD75770DA0}" id="{562946E1-9272-4999-8E17-4522A6CDFF0A}">
    <text>May 2022 new service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20" dT="2022-11-18T06:11:57.02" personId="{2DE9FFD0-CA07-46B7-869B-A2FD75770DA0}" id="{CB4F964B-F1E4-4F72-8018-2D8795269EB3}">
    <text>Liberty service closed in late Nov 2022 ; while Charleston call is added into America service</text>
  </threadedComment>
  <threadedComment ref="A29" dT="2022-10-07T07:25:10.55" personId="{2DE9FFD0-CA07-46B7-869B-A2FD75770DA0}" id="{69474D13-4144-4A15-B855-666889E6F942}">
    <text>New service in Jul 2022</text>
  </threadedComment>
  <threadedComment ref="B37" dT="2023-03-09T08:13:15.18" personId="{2DE9FFD0-CA07-46B7-869B-A2FD75770DA0}" id="{ED021A10-4D6B-4A12-A87D-F1062F5F54C4}">
    <text>HPL become the vsl operator starting from Mar 2023, vsl capacity increase
11 x 4,250 – 7,240 teu
To become 12 x 8,500 – 13,100 teu
12 x 4,250 - 13,250 teu in Apr 2023</text>
  </threadedComment>
  <threadedComment ref="D38" dT="2023-02-08T06:53:13.80" personId="{2DE9FFD0-CA07-46B7-869B-A2FD75770DA0}" id="{4E9D61F8-E8E3-42DE-9E0C-118FD4674DE6}">
    <text>Old Routing before 2023 Feb: Yantian, Cai Mep, Baltimore, New York, Boston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20" dT="2022-11-18T06:11:57.02" personId="{2DE9FFD0-CA07-46B7-869B-A2FD75770DA0}" id="{B21D87C7-5778-42F8-B727-7DB5C3807BB5}">
    <text>Liberty service closed in late Nov 2022 ; while Charleston call is added into America service</text>
  </threadedComment>
  <threadedComment ref="A29" dT="2022-10-07T07:25:10.55" personId="{2DE9FFD0-CA07-46B7-869B-A2FD75770DA0}" id="{6B7EC582-B1EC-4E66-9795-3177BC159B54}">
    <text>New service in Jul 2022</text>
  </threadedComment>
  <threadedComment ref="E31" dT="2022-04-14T13:03:48.61" personId="{7145CE86-9EC1-408E-9420-C7623EC6E983}" id="{DB3591D1-A98D-49AF-9D73-F545B28B1C5A}">
    <text>Commenced on 7th Mar 2022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microsoft.com/office/2017/10/relationships/threadedComment" Target="../threadedComments/threadedComment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4" Type="http://schemas.microsoft.com/office/2017/10/relationships/threadedComment" Target="../threadedComments/threadedComment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637D9-D9B8-4543-A2AD-3037203963E6}">
  <dimension ref="A1:B4"/>
  <sheetViews>
    <sheetView workbookViewId="0">
      <selection activeCell="B5" sqref="B5"/>
    </sheetView>
  </sheetViews>
  <sheetFormatPr defaultRowHeight="15"/>
  <cols>
    <col min="2" max="2" width="40.7109375" bestFit="1" customWidth="1"/>
  </cols>
  <sheetData>
    <row r="1" spans="1:2">
      <c r="A1" s="37" t="s">
        <v>0</v>
      </c>
      <c r="B1" s="37" t="s">
        <v>1</v>
      </c>
    </row>
    <row r="2" spans="1:2">
      <c r="A2" t="s">
        <v>2</v>
      </c>
      <c r="B2" t="s">
        <v>3</v>
      </c>
    </row>
    <row r="3" spans="1:2">
      <c r="A3" t="s">
        <v>2</v>
      </c>
      <c r="B3" t="s">
        <v>4</v>
      </c>
    </row>
    <row r="4" spans="1:2">
      <c r="A4" t="s">
        <v>5</v>
      </c>
      <c r="B4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D93C9-570A-4914-A150-240AACBD29A1}">
  <sheetPr>
    <tabColor rgb="FFD9D9D9"/>
  </sheetPr>
  <dimension ref="A1:B2"/>
  <sheetViews>
    <sheetView workbookViewId="0">
      <selection activeCell="A2" sqref="A2"/>
    </sheetView>
  </sheetViews>
  <sheetFormatPr defaultRowHeight="15"/>
  <cols>
    <col min="1" max="1" width="17.85546875" customWidth="1"/>
    <col min="2" max="2" width="93.85546875" customWidth="1"/>
  </cols>
  <sheetData>
    <row r="1" spans="1:2">
      <c r="A1" s="303" t="s">
        <v>0</v>
      </c>
      <c r="B1" s="304" t="s">
        <v>7</v>
      </c>
    </row>
    <row r="2" spans="1:2" ht="45.75">
      <c r="A2" s="302" t="s">
        <v>8</v>
      </c>
      <c r="B2" s="30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650C7-676C-4174-B17E-811C7FD1543C}">
  <sheetPr>
    <tabColor rgb="FFCBD23C"/>
  </sheetPr>
  <dimension ref="A1:CL57"/>
  <sheetViews>
    <sheetView showGridLines="0" topLeftCell="A29" workbookViewId="0">
      <selection activeCell="A58" sqref="A58"/>
    </sheetView>
  </sheetViews>
  <sheetFormatPr defaultColWidth="9.140625" defaultRowHeight="15"/>
  <cols>
    <col min="1" max="1" width="30.28515625" customWidth="1"/>
    <col min="2" max="2" width="16.5703125" style="1" customWidth="1"/>
    <col min="3" max="3" width="55.42578125" style="1" customWidth="1"/>
    <col min="4" max="4" width="76.5703125" customWidth="1"/>
    <col min="5" max="5" width="8.140625" style="218" hidden="1" customWidth="1"/>
    <col min="6" max="6" width="9.140625" style="218" hidden="1" customWidth="1"/>
    <col min="7" max="7" width="11.28515625" style="218" hidden="1" customWidth="1"/>
    <col min="8" max="8" width="11" style="218" hidden="1" customWidth="1"/>
    <col min="9" max="9" width="11.7109375" style="218" hidden="1" customWidth="1"/>
    <col min="10" max="10" width="10.85546875" style="218" hidden="1" customWidth="1"/>
    <col min="11" max="11" width="11.28515625" style="218" hidden="1" customWidth="1"/>
    <col min="12" max="13" width="11.5703125" style="218" hidden="1" customWidth="1"/>
    <col min="14" max="14" width="11.5703125" hidden="1" customWidth="1"/>
    <col min="15" max="15" width="11.28515625" hidden="1" customWidth="1"/>
    <col min="16" max="16" width="13" hidden="1" customWidth="1"/>
    <col min="17" max="17" width="12" hidden="1" customWidth="1"/>
    <col min="18" max="18" width="11.7109375" hidden="1" customWidth="1"/>
    <col min="19" max="19" width="12.42578125" hidden="1" customWidth="1"/>
    <col min="20" max="20" width="8.140625" hidden="1" customWidth="1"/>
    <col min="21" max="25" width="9.140625" hidden="1" customWidth="1"/>
    <col min="26" max="26" width="0.42578125" hidden="1" customWidth="1"/>
    <col min="27" max="34" width="9.140625" hidden="1" customWidth="1"/>
    <col min="35" max="47" width="0" hidden="1" customWidth="1"/>
    <col min="52" max="52" width="11.5703125" style="218" customWidth="1"/>
    <col min="53" max="53" width="11.5703125" hidden="1" customWidth="1"/>
    <col min="54" max="54" width="11.28515625" hidden="1" customWidth="1"/>
    <col min="55" max="55" width="13" hidden="1" customWidth="1"/>
    <col min="56" max="56" width="12" hidden="1" customWidth="1"/>
    <col min="57" max="57" width="11.7109375" hidden="1" customWidth="1"/>
    <col min="58" max="58" width="12.42578125" hidden="1" customWidth="1"/>
    <col min="59" max="59" width="8.140625" hidden="1" customWidth="1"/>
    <col min="60" max="64" width="9.140625" hidden="1" customWidth="1"/>
    <col min="65" max="65" width="0.42578125" hidden="1" customWidth="1"/>
    <col min="66" max="73" width="9.140625" hidden="1" customWidth="1"/>
    <col min="74" max="82" width="0" hidden="1" customWidth="1"/>
  </cols>
  <sheetData>
    <row r="1" spans="1:90" ht="26.25">
      <c r="A1" s="18" t="s">
        <v>10</v>
      </c>
      <c r="B1" s="38"/>
      <c r="C1" s="18"/>
      <c r="D1" s="18"/>
      <c r="E1" s="205"/>
      <c r="F1" s="206"/>
      <c r="G1" s="207"/>
      <c r="H1" s="207"/>
      <c r="I1" s="207"/>
      <c r="J1" s="207"/>
      <c r="K1" s="207"/>
      <c r="L1" s="207"/>
      <c r="M1" s="20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Z1" s="207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90">
      <c r="A2" s="10"/>
      <c r="B2" s="39"/>
      <c r="C2" s="10"/>
      <c r="D2" s="10"/>
      <c r="E2" s="207"/>
      <c r="F2" s="207"/>
      <c r="G2" s="207"/>
      <c r="H2" s="207"/>
      <c r="I2" s="207"/>
      <c r="J2" s="207"/>
      <c r="K2" s="207"/>
      <c r="L2" s="207"/>
      <c r="M2" s="207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Z2" s="207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90" ht="34.5" customHeight="1">
      <c r="A3" s="20" t="s">
        <v>11</v>
      </c>
      <c r="B3" s="43"/>
      <c r="C3" s="21" t="s">
        <v>12</v>
      </c>
      <c r="D3" s="22" t="s">
        <v>12</v>
      </c>
      <c r="E3" s="320" t="s">
        <v>13</v>
      </c>
      <c r="F3" s="320"/>
      <c r="G3" s="320"/>
      <c r="H3" s="320"/>
      <c r="I3" s="321" t="s">
        <v>14</v>
      </c>
      <c r="J3" s="321"/>
      <c r="K3" s="321"/>
      <c r="L3" s="321"/>
      <c r="M3" s="322" t="s">
        <v>15</v>
      </c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 t="s">
        <v>16</v>
      </c>
      <c r="AW3" s="321"/>
      <c r="AX3" s="321"/>
      <c r="AY3" s="321"/>
      <c r="AZ3" s="322" t="s">
        <v>17</v>
      </c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 t="s">
        <v>18</v>
      </c>
      <c r="CJ3" s="321"/>
      <c r="CK3" s="321"/>
      <c r="CL3" s="321"/>
    </row>
    <row r="4" spans="1:90">
      <c r="A4" s="30" t="s">
        <v>19</v>
      </c>
      <c r="B4" s="40" t="s">
        <v>20</v>
      </c>
      <c r="C4" s="57" t="s">
        <v>21</v>
      </c>
      <c r="D4" s="24" t="s">
        <v>22</v>
      </c>
      <c r="E4" s="277" t="s">
        <v>23</v>
      </c>
      <c r="F4" s="277" t="s">
        <v>24</v>
      </c>
      <c r="G4" s="277" t="s">
        <v>25</v>
      </c>
      <c r="H4" s="277" t="s">
        <v>26</v>
      </c>
      <c r="I4" s="280" t="s">
        <v>27</v>
      </c>
      <c r="J4" s="277" t="s">
        <v>28</v>
      </c>
      <c r="K4" s="277" t="s">
        <v>29</v>
      </c>
      <c r="L4" s="277" t="s">
        <v>30</v>
      </c>
      <c r="M4" s="280" t="s">
        <v>31</v>
      </c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 t="s">
        <v>32</v>
      </c>
      <c r="AS4" s="277" t="s">
        <v>33</v>
      </c>
      <c r="AT4" s="277" t="s">
        <v>34</v>
      </c>
      <c r="AU4" s="277" t="s">
        <v>35</v>
      </c>
      <c r="AV4" s="280" t="s">
        <v>36</v>
      </c>
      <c r="AW4" s="277" t="s">
        <v>37</v>
      </c>
      <c r="AX4" s="277" t="s">
        <v>38</v>
      </c>
      <c r="AY4" s="277" t="s">
        <v>39</v>
      </c>
      <c r="AZ4" s="280" t="s">
        <v>40</v>
      </c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 t="s">
        <v>41</v>
      </c>
      <c r="CF4" s="277" t="s">
        <v>42</v>
      </c>
      <c r="CG4" s="277" t="s">
        <v>43</v>
      </c>
      <c r="CH4" s="277" t="s">
        <v>44</v>
      </c>
      <c r="CI4" s="280" t="s">
        <v>45</v>
      </c>
      <c r="CJ4" s="277" t="s">
        <v>46</v>
      </c>
      <c r="CK4" s="277" t="s">
        <v>47</v>
      </c>
      <c r="CL4" s="277" t="s">
        <v>48</v>
      </c>
    </row>
    <row r="5" spans="1:90" ht="30.75" customHeight="1">
      <c r="A5" s="319" t="s">
        <v>49</v>
      </c>
      <c r="B5" s="179">
        <v>12901</v>
      </c>
      <c r="C5" s="180" t="s">
        <v>50</v>
      </c>
      <c r="D5" s="200" t="s">
        <v>51</v>
      </c>
      <c r="E5" s="212">
        <v>12901</v>
      </c>
      <c r="F5" s="212"/>
      <c r="G5" s="212"/>
      <c r="H5" s="282"/>
      <c r="I5" s="212"/>
      <c r="J5" s="281"/>
      <c r="K5" s="235"/>
      <c r="L5" s="212"/>
      <c r="M5" s="235"/>
      <c r="N5" s="137"/>
      <c r="O5" s="137"/>
      <c r="P5" s="166"/>
      <c r="Q5" s="137"/>
      <c r="R5" s="278"/>
      <c r="S5" s="137"/>
      <c r="T5" s="137"/>
      <c r="U5" s="137"/>
      <c r="V5" s="137"/>
      <c r="W5" s="137"/>
      <c r="X5" s="137"/>
      <c r="Y5" s="166"/>
      <c r="Z5" s="137"/>
      <c r="AA5" s="137"/>
      <c r="AB5" s="137"/>
      <c r="AC5" s="166"/>
      <c r="AD5" s="137"/>
      <c r="AE5" s="137"/>
      <c r="AF5" s="166"/>
      <c r="AG5" s="166"/>
      <c r="AH5" s="137"/>
      <c r="AI5" s="137"/>
      <c r="AJ5" s="166"/>
      <c r="AK5" s="166"/>
      <c r="AL5" s="137"/>
      <c r="AM5" s="137"/>
      <c r="AN5" s="166"/>
      <c r="AO5" s="166"/>
      <c r="AP5" s="137"/>
      <c r="AQ5" s="152"/>
      <c r="AR5" s="279"/>
      <c r="AS5" s="279"/>
      <c r="AT5" s="279"/>
      <c r="AU5" s="279"/>
      <c r="AV5" s="279"/>
      <c r="AW5" s="279"/>
      <c r="AX5" s="279"/>
      <c r="AY5" s="279"/>
      <c r="AZ5" s="212">
        <v>12901</v>
      </c>
      <c r="BA5" s="137"/>
      <c r="BB5" s="137"/>
      <c r="BC5" s="166"/>
      <c r="BD5" s="137"/>
      <c r="BE5" s="278"/>
      <c r="BF5" s="137"/>
      <c r="BG5" s="137"/>
      <c r="BH5" s="137"/>
      <c r="BI5" s="137"/>
      <c r="BJ5" s="137"/>
      <c r="BK5" s="137"/>
      <c r="BL5" s="166"/>
      <c r="BM5" s="137"/>
      <c r="BN5" s="137"/>
      <c r="BO5" s="137"/>
      <c r="BP5" s="166"/>
      <c r="BQ5" s="137"/>
      <c r="BR5" s="137"/>
      <c r="BS5" s="166"/>
      <c r="BT5" s="166"/>
      <c r="BU5" s="137"/>
      <c r="BV5" s="137"/>
      <c r="BW5" s="166"/>
      <c r="BX5" s="166"/>
      <c r="BY5" s="137"/>
      <c r="BZ5" s="137"/>
      <c r="CA5" s="166"/>
      <c r="CB5" s="166"/>
      <c r="CC5" s="137"/>
      <c r="CD5" s="152"/>
      <c r="CE5" s="279"/>
      <c r="CF5" s="279"/>
      <c r="CG5" s="279"/>
      <c r="CH5" s="279"/>
      <c r="CI5" s="279"/>
      <c r="CJ5" s="279"/>
      <c r="CK5" s="279"/>
      <c r="CL5" s="318">
        <v>12901</v>
      </c>
    </row>
    <row r="6" spans="1:90" ht="30.75" customHeight="1">
      <c r="A6" s="319"/>
      <c r="B6" s="179">
        <v>10270</v>
      </c>
      <c r="C6" s="180" t="s">
        <v>52</v>
      </c>
      <c r="D6" s="200" t="s">
        <v>53</v>
      </c>
      <c r="E6" s="209"/>
      <c r="F6" s="211"/>
      <c r="G6" s="211"/>
      <c r="H6" s="211"/>
      <c r="I6" s="212">
        <v>10270</v>
      </c>
      <c r="J6" s="210">
        <v>10270</v>
      </c>
      <c r="K6" s="211"/>
      <c r="L6" s="211"/>
      <c r="M6" s="210">
        <v>10270</v>
      </c>
      <c r="N6" s="36"/>
      <c r="O6" s="36"/>
      <c r="P6" s="36"/>
      <c r="Q6" s="36"/>
      <c r="R6" s="46"/>
      <c r="S6" s="36"/>
      <c r="T6" s="36"/>
      <c r="U6" s="36"/>
      <c r="V6" s="36"/>
      <c r="W6" s="36"/>
      <c r="X6" s="36"/>
      <c r="Y6" s="199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65"/>
      <c r="AR6" s="275"/>
      <c r="AS6" s="275"/>
      <c r="AT6" s="275"/>
      <c r="AU6" s="275"/>
      <c r="AV6" s="275"/>
      <c r="AW6" s="275"/>
      <c r="AX6" s="275"/>
      <c r="AY6" s="275"/>
      <c r="AZ6" s="210"/>
      <c r="BA6" s="36"/>
      <c r="BB6" s="36"/>
      <c r="BC6" s="36"/>
      <c r="BD6" s="36"/>
      <c r="BE6" s="46"/>
      <c r="BF6" s="36"/>
      <c r="BG6" s="36"/>
      <c r="BH6" s="36"/>
      <c r="BI6" s="36"/>
      <c r="BJ6" s="36"/>
      <c r="BK6" s="36"/>
      <c r="BL6" s="199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65"/>
      <c r="CE6" s="275"/>
      <c r="CF6" s="275"/>
      <c r="CG6" s="275"/>
      <c r="CH6" s="275"/>
      <c r="CI6" s="275"/>
      <c r="CJ6" s="275"/>
      <c r="CK6" s="275"/>
      <c r="CL6" s="275"/>
    </row>
    <row r="7" spans="1:90" ht="30.75" customHeight="1">
      <c r="A7" s="319"/>
      <c r="B7" s="179">
        <v>13723</v>
      </c>
      <c r="C7" s="180" t="s">
        <v>54</v>
      </c>
      <c r="D7" s="200" t="s">
        <v>55</v>
      </c>
      <c r="E7" s="209"/>
      <c r="F7" s="210"/>
      <c r="G7" s="211"/>
      <c r="H7" s="210"/>
      <c r="I7" s="210">
        <v>13723</v>
      </c>
      <c r="J7" s="211"/>
      <c r="K7" s="210"/>
      <c r="L7" s="211"/>
      <c r="M7" s="211"/>
      <c r="N7" s="36"/>
      <c r="O7" s="36"/>
      <c r="P7" s="47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47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65"/>
      <c r="AR7" s="275"/>
      <c r="AS7" s="275"/>
      <c r="AT7" s="275"/>
      <c r="AU7" s="275"/>
      <c r="AV7" s="275"/>
      <c r="AW7" s="275"/>
      <c r="AX7" s="275"/>
      <c r="AY7" s="275"/>
      <c r="AZ7" s="211"/>
      <c r="BA7" s="36"/>
      <c r="BB7" s="36"/>
      <c r="BC7" s="47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47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65"/>
      <c r="CE7" s="275"/>
      <c r="CF7" s="275"/>
      <c r="CG7" s="275"/>
      <c r="CH7" s="275"/>
      <c r="CI7" s="275"/>
      <c r="CJ7" s="275"/>
      <c r="CK7" s="275"/>
      <c r="CL7" s="275"/>
    </row>
    <row r="8" spans="1:90" ht="30.75" customHeight="1">
      <c r="A8" s="319"/>
      <c r="B8" s="179">
        <v>10265</v>
      </c>
      <c r="C8" s="180" t="s">
        <v>56</v>
      </c>
      <c r="D8" s="200" t="s">
        <v>57</v>
      </c>
      <c r="E8" s="209"/>
      <c r="F8" s="211"/>
      <c r="G8" s="211"/>
      <c r="H8" s="211"/>
      <c r="I8" s="211"/>
      <c r="J8" s="211"/>
      <c r="K8" s="211"/>
      <c r="L8" s="211"/>
      <c r="M8" s="211"/>
      <c r="N8" s="36"/>
      <c r="O8" s="36"/>
      <c r="P8" s="36"/>
      <c r="Q8" s="36"/>
      <c r="R8" s="4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65"/>
      <c r="AR8" s="275"/>
      <c r="AS8" s="275"/>
      <c r="AT8" s="275"/>
      <c r="AU8" s="275"/>
      <c r="AV8" s="275"/>
      <c r="AW8" s="275"/>
      <c r="AX8" s="275"/>
      <c r="AY8" s="275"/>
      <c r="AZ8" s="211"/>
      <c r="BA8" s="36"/>
      <c r="BB8" s="36"/>
      <c r="BC8" s="36"/>
      <c r="BD8" s="36"/>
      <c r="BE8" s="4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65"/>
      <c r="CE8" s="275"/>
      <c r="CF8" s="275"/>
      <c r="CG8" s="275"/>
      <c r="CH8" s="275"/>
      <c r="CI8" s="275"/>
      <c r="CJ8" s="275"/>
      <c r="CK8" s="275"/>
      <c r="CL8" s="275"/>
    </row>
    <row r="9" spans="1:90" ht="30.75" customHeight="1">
      <c r="A9" s="319"/>
      <c r="B9" s="179">
        <v>13756</v>
      </c>
      <c r="C9" s="180" t="s">
        <v>58</v>
      </c>
      <c r="D9" s="200" t="s">
        <v>59</v>
      </c>
      <c r="E9" s="209" t="s">
        <v>60</v>
      </c>
      <c r="F9" s="210"/>
      <c r="G9" s="211"/>
      <c r="H9" s="210"/>
      <c r="I9" s="211"/>
      <c r="J9" s="211"/>
      <c r="K9" s="211"/>
      <c r="L9" s="211"/>
      <c r="M9" s="211" t="s">
        <v>60</v>
      </c>
      <c r="N9" s="36"/>
      <c r="O9" s="36"/>
      <c r="P9" s="36"/>
      <c r="Q9" s="36"/>
      <c r="R9" s="4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47"/>
      <c r="AK9" s="36"/>
      <c r="AL9" s="36"/>
      <c r="AM9" s="36"/>
      <c r="AN9" s="47"/>
      <c r="AO9" s="36"/>
      <c r="AP9" s="36"/>
      <c r="AQ9" s="65"/>
      <c r="AR9" s="275"/>
      <c r="AS9" s="275"/>
      <c r="AT9" s="275"/>
      <c r="AU9" s="286">
        <v>13756</v>
      </c>
      <c r="AV9" s="275" t="s">
        <v>60</v>
      </c>
      <c r="AW9" s="275"/>
      <c r="AX9" s="275"/>
      <c r="AY9" s="275"/>
      <c r="AZ9" s="211"/>
      <c r="BA9" s="36"/>
      <c r="BB9" s="36"/>
      <c r="BC9" s="36"/>
      <c r="BD9" s="36"/>
      <c r="BE9" s="4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47"/>
      <c r="BX9" s="36"/>
      <c r="BY9" s="36"/>
      <c r="BZ9" s="36"/>
      <c r="CA9" s="47"/>
      <c r="CB9" s="36"/>
      <c r="CC9" s="36"/>
      <c r="CD9" s="65"/>
      <c r="CE9" s="275"/>
      <c r="CF9" s="275"/>
      <c r="CG9" s="275"/>
      <c r="CH9" s="275"/>
      <c r="CI9" s="275"/>
      <c r="CJ9" s="275"/>
      <c r="CK9" s="275"/>
      <c r="CL9" s="275"/>
    </row>
    <row r="10" spans="1:90" ht="30.75" customHeight="1">
      <c r="A10" s="319"/>
      <c r="B10" s="179">
        <v>10041</v>
      </c>
      <c r="C10" s="180" t="s">
        <v>61</v>
      </c>
      <c r="D10" s="200" t="s">
        <v>62</v>
      </c>
      <c r="E10" s="209" t="s">
        <v>60</v>
      </c>
      <c r="F10" s="211"/>
      <c r="G10" s="211"/>
      <c r="H10" s="211"/>
      <c r="I10" s="211"/>
      <c r="J10" s="211"/>
      <c r="K10" s="211"/>
      <c r="L10" s="211"/>
      <c r="M10" s="211" t="s">
        <v>63</v>
      </c>
      <c r="N10" s="36"/>
      <c r="O10" s="36"/>
      <c r="P10" s="36"/>
      <c r="Q10" s="36"/>
      <c r="R10" s="4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65"/>
      <c r="AR10" s="275"/>
      <c r="AS10" s="275"/>
      <c r="AT10" s="275"/>
      <c r="AU10" s="275"/>
      <c r="AV10" s="275" t="s">
        <v>60</v>
      </c>
      <c r="AW10" s="275"/>
      <c r="AX10" s="275"/>
      <c r="AY10" s="275"/>
      <c r="AZ10" s="211"/>
      <c r="BA10" s="36"/>
      <c r="BB10" s="36"/>
      <c r="BC10" s="36"/>
      <c r="BD10" s="36"/>
      <c r="BE10" s="4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65"/>
      <c r="CE10" s="275"/>
      <c r="CF10" s="275"/>
      <c r="CG10" s="275"/>
      <c r="CH10" s="275"/>
      <c r="CI10" s="275"/>
      <c r="CJ10" s="275"/>
      <c r="CK10" s="275"/>
      <c r="CL10" s="275"/>
    </row>
    <row r="11" spans="1:90" ht="30.75" customHeight="1">
      <c r="A11" s="319"/>
      <c r="B11" s="179">
        <v>8338</v>
      </c>
      <c r="C11" s="180" t="s">
        <v>64</v>
      </c>
      <c r="D11" s="200" t="s">
        <v>65</v>
      </c>
      <c r="E11" s="209"/>
      <c r="F11" s="211"/>
      <c r="G11" s="211"/>
      <c r="H11" s="211"/>
      <c r="I11" s="211"/>
      <c r="J11" s="211"/>
      <c r="K11" s="211"/>
      <c r="L11" s="211"/>
      <c r="M11" s="211"/>
      <c r="N11" s="36"/>
      <c r="O11" s="36"/>
      <c r="P11" s="36"/>
      <c r="Q11" s="36"/>
      <c r="R11" s="4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65"/>
      <c r="AR11" s="275"/>
      <c r="AS11" s="275"/>
      <c r="AT11" s="275"/>
      <c r="AU11" s="275"/>
      <c r="AV11" s="275"/>
      <c r="AW11" s="275"/>
      <c r="AX11" s="275"/>
      <c r="AY11" s="275"/>
      <c r="AZ11" s="211"/>
      <c r="BA11" s="36"/>
      <c r="BB11" s="36"/>
      <c r="BC11" s="36"/>
      <c r="BD11" s="36"/>
      <c r="BE11" s="4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65"/>
      <c r="CE11" s="275"/>
      <c r="CF11" s="275"/>
      <c r="CG11" s="275"/>
      <c r="CH11" s="275"/>
      <c r="CI11" s="275"/>
      <c r="CJ11" s="275"/>
      <c r="CK11" s="275"/>
      <c r="CL11" s="275"/>
    </row>
    <row r="12" spans="1:90" ht="30.75" customHeight="1">
      <c r="A12" s="319"/>
      <c r="B12" s="179">
        <v>8461</v>
      </c>
      <c r="C12" s="180" t="s">
        <v>66</v>
      </c>
      <c r="D12" s="200" t="s">
        <v>67</v>
      </c>
      <c r="E12" s="209"/>
      <c r="F12" s="211"/>
      <c r="G12" s="211"/>
      <c r="H12" s="211"/>
      <c r="I12" s="211"/>
      <c r="J12" s="211"/>
      <c r="K12" s="210"/>
      <c r="L12" s="211"/>
      <c r="M12" s="211"/>
      <c r="N12" s="36"/>
      <c r="O12" s="47"/>
      <c r="P12" s="36"/>
      <c r="Q12" s="36"/>
      <c r="R12" s="4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65"/>
      <c r="AR12" s="275"/>
      <c r="AS12" s="275"/>
      <c r="AT12" s="275"/>
      <c r="AU12" s="275"/>
      <c r="AV12" s="275"/>
      <c r="AW12" s="275"/>
      <c r="AX12" s="275"/>
      <c r="AY12" s="275"/>
      <c r="AZ12" s="211"/>
      <c r="BA12" s="36"/>
      <c r="BB12" s="47"/>
      <c r="BC12" s="36"/>
      <c r="BD12" s="36"/>
      <c r="BE12" s="4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65"/>
      <c r="CE12" s="275"/>
      <c r="CF12" s="275"/>
      <c r="CG12" s="275"/>
      <c r="CH12" s="275"/>
      <c r="CI12" s="275"/>
      <c r="CJ12" s="275"/>
      <c r="CK12" s="275"/>
      <c r="CL12" s="275"/>
    </row>
    <row r="13" spans="1:90" ht="30.75" customHeight="1">
      <c r="A13" s="319"/>
      <c r="B13" s="179">
        <v>5000</v>
      </c>
      <c r="C13" s="180" t="s">
        <v>68</v>
      </c>
      <c r="D13" s="200" t="s">
        <v>69</v>
      </c>
      <c r="E13" s="209"/>
      <c r="F13" s="211"/>
      <c r="G13" s="211"/>
      <c r="H13" s="211"/>
      <c r="I13" s="211"/>
      <c r="J13" s="211"/>
      <c r="K13" s="211"/>
      <c r="L13" s="211"/>
      <c r="M13" s="211"/>
      <c r="N13" s="36"/>
      <c r="O13" s="36"/>
      <c r="P13" s="36"/>
      <c r="Q13" s="36"/>
      <c r="R13" s="4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65"/>
      <c r="AR13" s="275"/>
      <c r="AS13" s="275"/>
      <c r="AT13" s="275"/>
      <c r="AU13" s="275"/>
      <c r="AV13" s="275"/>
      <c r="AW13" s="275"/>
      <c r="AX13" s="275"/>
      <c r="AY13" s="275"/>
      <c r="AZ13" s="211"/>
      <c r="BA13" s="36"/>
      <c r="BB13" s="36"/>
      <c r="BC13" s="36"/>
      <c r="BD13" s="36"/>
      <c r="BE13" s="4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65"/>
      <c r="CE13" s="275"/>
      <c r="CF13" s="275"/>
      <c r="CG13" s="275"/>
      <c r="CH13" s="275"/>
      <c r="CI13" s="275"/>
      <c r="CJ13" s="275"/>
      <c r="CK13" s="275"/>
      <c r="CL13" s="275"/>
    </row>
    <row r="14" spans="1:90">
      <c r="A14" s="202" t="s">
        <v>70</v>
      </c>
      <c r="B14" s="179">
        <v>6856</v>
      </c>
      <c r="C14" s="180" t="s">
        <v>71</v>
      </c>
      <c r="D14" s="200" t="s">
        <v>72</v>
      </c>
      <c r="E14" s="209"/>
      <c r="F14" s="211"/>
      <c r="G14" s="211"/>
      <c r="H14" s="211"/>
      <c r="I14" s="211"/>
      <c r="J14" s="211"/>
      <c r="K14" s="211"/>
      <c r="L14" s="211"/>
      <c r="M14" s="211"/>
      <c r="N14" s="36"/>
      <c r="O14" s="36"/>
      <c r="P14" s="36"/>
      <c r="Q14" s="36"/>
      <c r="R14" s="4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65"/>
      <c r="AR14" s="275"/>
      <c r="AS14" s="275"/>
      <c r="AT14" s="275"/>
      <c r="AU14" s="275"/>
      <c r="AV14" s="275"/>
      <c r="AW14" s="275"/>
      <c r="AX14" s="275"/>
      <c r="AY14" s="275"/>
      <c r="AZ14" s="211"/>
      <c r="BA14" s="36"/>
      <c r="BB14" s="36"/>
      <c r="BC14" s="36"/>
      <c r="BD14" s="36"/>
      <c r="BE14" s="4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65"/>
      <c r="CE14" s="275"/>
      <c r="CF14" s="275"/>
      <c r="CG14" s="275"/>
      <c r="CH14" s="275"/>
      <c r="CI14" s="275"/>
      <c r="CJ14" s="275"/>
      <c r="CK14" s="275"/>
      <c r="CL14" s="275"/>
    </row>
    <row r="15" spans="1:90">
      <c r="A15" s="202" t="s">
        <v>73</v>
      </c>
      <c r="B15" s="179">
        <v>6550</v>
      </c>
      <c r="C15" s="180" t="s">
        <v>74</v>
      </c>
      <c r="D15" s="200" t="s">
        <v>75</v>
      </c>
      <c r="E15" s="209"/>
      <c r="F15" s="211"/>
      <c r="G15" s="211"/>
      <c r="H15" s="211"/>
      <c r="I15" s="211"/>
      <c r="J15" s="211"/>
      <c r="K15" s="211"/>
      <c r="L15" s="211"/>
      <c r="M15" s="211"/>
      <c r="N15" s="36"/>
      <c r="O15" s="36"/>
      <c r="P15" s="36"/>
      <c r="Q15" s="36"/>
      <c r="R15" s="4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65"/>
      <c r="AR15" s="275"/>
      <c r="AS15" s="275"/>
      <c r="AT15" s="275"/>
      <c r="AU15" s="275"/>
      <c r="AV15" s="275"/>
      <c r="AW15" s="275"/>
      <c r="AX15" s="275"/>
      <c r="AY15" s="275"/>
      <c r="AZ15" s="211"/>
      <c r="BA15" s="36"/>
      <c r="BB15" s="36"/>
      <c r="BC15" s="36"/>
      <c r="BD15" s="36"/>
      <c r="BE15" s="4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65"/>
      <c r="CE15" s="275"/>
      <c r="CF15" s="275"/>
      <c r="CG15" s="275"/>
      <c r="CH15" s="275"/>
      <c r="CI15" s="275"/>
      <c r="CJ15" s="275"/>
      <c r="CK15" s="275"/>
      <c r="CL15" s="275"/>
    </row>
    <row r="16" spans="1:90">
      <c r="A16" s="202" t="s">
        <v>73</v>
      </c>
      <c r="B16" s="179">
        <v>5074</v>
      </c>
      <c r="C16" s="180" t="s">
        <v>76</v>
      </c>
      <c r="D16" s="200" t="s">
        <v>77</v>
      </c>
      <c r="E16" s="209"/>
      <c r="F16" s="211"/>
      <c r="G16" s="211"/>
      <c r="H16" s="211"/>
      <c r="I16" s="211"/>
      <c r="J16" s="211"/>
      <c r="K16" s="211"/>
      <c r="L16" s="211"/>
      <c r="M16" s="211"/>
      <c r="N16" s="36"/>
      <c r="O16" s="36"/>
      <c r="P16" s="36"/>
      <c r="Q16" s="36"/>
      <c r="R16" s="4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65"/>
      <c r="AR16" s="275"/>
      <c r="AS16" s="275"/>
      <c r="AT16" s="275"/>
      <c r="AU16" s="275"/>
      <c r="AV16" s="275"/>
      <c r="AW16" s="275"/>
      <c r="AX16" s="275"/>
      <c r="AY16" s="275"/>
      <c r="AZ16" s="211"/>
      <c r="BA16" s="36"/>
      <c r="BB16" s="36"/>
      <c r="BC16" s="36"/>
      <c r="BD16" s="36"/>
      <c r="BE16" s="4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65"/>
      <c r="CE16" s="275"/>
      <c r="CF16" s="275"/>
      <c r="CG16" s="275"/>
      <c r="CH16" s="275"/>
      <c r="CI16" s="275"/>
      <c r="CJ16" s="275"/>
      <c r="CK16" s="275"/>
      <c r="CL16" s="275"/>
    </row>
    <row r="17" spans="1:90" s="6" customFormat="1">
      <c r="A17" s="203" t="s">
        <v>78</v>
      </c>
      <c r="B17" s="183">
        <v>6835</v>
      </c>
      <c r="C17" s="184" t="s">
        <v>79</v>
      </c>
      <c r="D17" s="201" t="s">
        <v>80</v>
      </c>
      <c r="E17" s="213"/>
      <c r="F17" s="214"/>
      <c r="G17" s="214"/>
      <c r="H17" s="214"/>
      <c r="I17" s="214"/>
      <c r="J17" s="214"/>
      <c r="K17" s="214"/>
      <c r="L17" s="214"/>
      <c r="M17" s="214"/>
      <c r="N17" s="54"/>
      <c r="O17" s="54"/>
      <c r="P17" s="54"/>
      <c r="Q17" s="54"/>
      <c r="R17" s="53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126"/>
      <c r="AR17" s="276"/>
      <c r="AS17" s="276"/>
      <c r="AT17" s="276"/>
      <c r="AU17" s="276"/>
      <c r="AV17" s="276"/>
      <c r="AW17" s="276"/>
      <c r="AX17" s="276"/>
      <c r="AY17" s="276"/>
      <c r="AZ17" s="214"/>
      <c r="BA17" s="54"/>
      <c r="BB17" s="54"/>
      <c r="BC17" s="54"/>
      <c r="BD17" s="54"/>
      <c r="BE17" s="53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126"/>
      <c r="CE17" s="276"/>
      <c r="CF17" s="276"/>
      <c r="CG17" s="276"/>
      <c r="CH17" s="276"/>
      <c r="CI17" s="276"/>
      <c r="CJ17" s="276"/>
      <c r="CK17" s="276"/>
      <c r="CL17" s="276"/>
    </row>
    <row r="18" spans="1:90" ht="30.75" customHeight="1">
      <c r="A18" s="319" t="s">
        <v>81</v>
      </c>
      <c r="B18" s="179">
        <v>9171</v>
      </c>
      <c r="C18" s="180" t="s">
        <v>82</v>
      </c>
      <c r="D18" s="200" t="s">
        <v>83</v>
      </c>
      <c r="E18" s="209"/>
      <c r="F18" s="211"/>
      <c r="G18" s="211"/>
      <c r="H18" s="211"/>
      <c r="I18" s="211"/>
      <c r="J18" s="211"/>
      <c r="K18" s="211"/>
      <c r="L18" s="211"/>
      <c r="M18" s="211"/>
      <c r="N18" s="36"/>
      <c r="O18" s="36"/>
      <c r="P18" s="36"/>
      <c r="Q18" s="36"/>
      <c r="R18" s="4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65"/>
      <c r="AR18" s="275"/>
      <c r="AS18" s="275"/>
      <c r="AT18" s="275"/>
      <c r="AU18" s="275"/>
      <c r="AV18" s="275"/>
      <c r="AW18" s="275"/>
      <c r="AX18" s="275"/>
      <c r="AY18" s="275"/>
      <c r="AZ18" s="211"/>
      <c r="BA18" s="36"/>
      <c r="BB18" s="36"/>
      <c r="BC18" s="36"/>
      <c r="BD18" s="36"/>
      <c r="BE18" s="4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65"/>
      <c r="CE18" s="275"/>
      <c r="CF18" s="275"/>
      <c r="CG18" s="275"/>
      <c r="CH18" s="275"/>
      <c r="CI18" s="275"/>
      <c r="CJ18" s="275"/>
      <c r="CK18" s="275"/>
      <c r="CL18" s="275"/>
    </row>
    <row r="19" spans="1:90" ht="30.75" customHeight="1">
      <c r="A19" s="319"/>
      <c r="B19" s="179">
        <v>14000</v>
      </c>
      <c r="C19" s="180" t="s">
        <v>84</v>
      </c>
      <c r="D19" s="200" t="s">
        <v>85</v>
      </c>
      <c r="E19" s="210" t="s">
        <v>60</v>
      </c>
      <c r="F19" s="210">
        <v>14000</v>
      </c>
      <c r="G19" s="211"/>
      <c r="H19" s="210">
        <v>14000</v>
      </c>
      <c r="I19" s="210"/>
      <c r="J19" s="210">
        <v>14000</v>
      </c>
      <c r="K19" s="211"/>
      <c r="L19" s="210">
        <v>14000</v>
      </c>
      <c r="M19" s="210"/>
      <c r="N19" s="36"/>
      <c r="O19" s="36"/>
      <c r="P19" s="47"/>
      <c r="Q19" s="36"/>
      <c r="R19" s="36"/>
      <c r="S19" s="36"/>
      <c r="T19" s="36"/>
      <c r="U19" s="36"/>
      <c r="V19" s="36"/>
      <c r="W19" s="36"/>
      <c r="X19" s="36"/>
      <c r="Y19" s="36"/>
      <c r="Z19" s="47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65"/>
      <c r="AR19" s="210">
        <v>14000</v>
      </c>
      <c r="AS19" s="210"/>
      <c r="AT19" s="210">
        <v>14000</v>
      </c>
      <c r="AU19" s="275"/>
      <c r="AV19" s="210">
        <v>14000</v>
      </c>
      <c r="AW19" s="210"/>
      <c r="AX19" s="210">
        <v>14000</v>
      </c>
      <c r="AY19" s="275"/>
      <c r="AZ19" s="210">
        <v>14000</v>
      </c>
      <c r="BA19" s="36"/>
      <c r="BB19" s="36"/>
      <c r="BC19" s="47"/>
      <c r="BD19" s="36"/>
      <c r="BE19" s="36"/>
      <c r="BF19" s="36"/>
      <c r="BG19" s="36"/>
      <c r="BH19" s="36"/>
      <c r="BI19" s="36"/>
      <c r="BJ19" s="36"/>
      <c r="BK19" s="36"/>
      <c r="BL19" s="36"/>
      <c r="BM19" s="47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65"/>
      <c r="CE19" s="210"/>
      <c r="CF19" s="210">
        <v>14000</v>
      </c>
      <c r="CG19" s="210"/>
      <c r="CH19" s="210">
        <v>14000</v>
      </c>
      <c r="CI19" s="210"/>
      <c r="CJ19" s="210"/>
      <c r="CK19" s="210"/>
      <c r="CL19" s="275"/>
    </row>
    <row r="20" spans="1:90" ht="30.75" customHeight="1">
      <c r="A20" s="319"/>
      <c r="B20" s="179">
        <v>8170</v>
      </c>
      <c r="C20" s="180" t="s">
        <v>86</v>
      </c>
      <c r="D20" s="200" t="s">
        <v>87</v>
      </c>
      <c r="E20" s="210" t="s">
        <v>60</v>
      </c>
      <c r="F20" s="211"/>
      <c r="G20" s="210"/>
      <c r="H20" s="210">
        <v>8170</v>
      </c>
      <c r="I20" s="210">
        <v>8170</v>
      </c>
      <c r="J20" s="211"/>
      <c r="K20" s="210">
        <v>8170</v>
      </c>
      <c r="L20" s="211"/>
      <c r="M20" s="210"/>
      <c r="N20" s="36"/>
      <c r="O20" s="47"/>
      <c r="P20" s="47"/>
      <c r="Q20" s="36"/>
      <c r="R20" s="36"/>
      <c r="S20" s="47"/>
      <c r="T20" s="36"/>
      <c r="U20" s="36"/>
      <c r="V20" s="47"/>
      <c r="W20" s="36"/>
      <c r="X20" s="36"/>
      <c r="Y20" s="36"/>
      <c r="Z20" s="47"/>
      <c r="AA20" s="36"/>
      <c r="AB20" s="36"/>
      <c r="AC20" s="36"/>
      <c r="AD20" s="47"/>
      <c r="AE20" s="36"/>
      <c r="AF20" s="47"/>
      <c r="AG20" s="36"/>
      <c r="AH20" s="36"/>
      <c r="AI20" s="36"/>
      <c r="AJ20" s="47"/>
      <c r="AK20" s="36"/>
      <c r="AL20" s="36"/>
      <c r="AM20" s="36"/>
      <c r="AN20" s="47"/>
      <c r="AO20" s="36"/>
      <c r="AP20" s="36"/>
      <c r="AQ20" s="65"/>
      <c r="AR20" s="210">
        <v>8170</v>
      </c>
      <c r="AS20" s="275"/>
      <c r="AT20" s="275"/>
      <c r="AU20" s="286">
        <v>8170</v>
      </c>
      <c r="AV20" s="210" t="s">
        <v>60</v>
      </c>
      <c r="AW20" s="275"/>
      <c r="AX20" s="275"/>
      <c r="AY20" s="286">
        <v>8170</v>
      </c>
      <c r="AZ20" s="210"/>
      <c r="BA20" s="36"/>
      <c r="BB20" s="47"/>
      <c r="BC20" s="47"/>
      <c r="BD20" s="36"/>
      <c r="BE20" s="36"/>
      <c r="BF20" s="47"/>
      <c r="BG20" s="36"/>
      <c r="BH20" s="36"/>
      <c r="BI20" s="47"/>
      <c r="BJ20" s="36"/>
      <c r="BK20" s="36"/>
      <c r="BL20" s="36"/>
      <c r="BM20" s="47"/>
      <c r="BN20" s="36"/>
      <c r="BO20" s="36"/>
      <c r="BP20" s="36"/>
      <c r="BQ20" s="47"/>
      <c r="BR20" s="36"/>
      <c r="BS20" s="47"/>
      <c r="BT20" s="36"/>
      <c r="BU20" s="36"/>
      <c r="BV20" s="36"/>
      <c r="BW20" s="47"/>
      <c r="BX20" s="36"/>
      <c r="BY20" s="36"/>
      <c r="BZ20" s="36"/>
      <c r="CA20" s="47"/>
      <c r="CB20" s="36"/>
      <c r="CC20" s="36"/>
      <c r="CD20" s="65"/>
      <c r="CE20" s="210"/>
      <c r="CF20" s="286">
        <v>8170</v>
      </c>
      <c r="CG20" s="275"/>
      <c r="CH20" s="286"/>
      <c r="CI20" s="210"/>
      <c r="CJ20" s="275"/>
      <c r="CK20" s="275"/>
      <c r="CL20" s="286"/>
    </row>
    <row r="21" spans="1:90" ht="30.75" customHeight="1">
      <c r="A21" s="319"/>
      <c r="B21" s="179">
        <v>8476</v>
      </c>
      <c r="C21" s="180" t="s">
        <v>88</v>
      </c>
      <c r="D21" s="200" t="s">
        <v>89</v>
      </c>
      <c r="E21" s="210"/>
      <c r="F21" s="210">
        <v>8476</v>
      </c>
      <c r="G21" s="211"/>
      <c r="H21" s="210">
        <v>8476</v>
      </c>
      <c r="I21" s="210">
        <v>8476</v>
      </c>
      <c r="J21" s="211"/>
      <c r="K21" s="210">
        <v>8476</v>
      </c>
      <c r="L21" s="211"/>
      <c r="M21" s="210">
        <v>8476</v>
      </c>
      <c r="N21" s="36"/>
      <c r="O21" s="36"/>
      <c r="P21" s="36"/>
      <c r="Q21" s="36"/>
      <c r="R21" s="46"/>
      <c r="S21" s="47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47"/>
      <c r="AG21" s="36"/>
      <c r="AH21" s="36"/>
      <c r="AI21" s="36"/>
      <c r="AJ21" s="47"/>
      <c r="AK21" s="36"/>
      <c r="AL21" s="36"/>
      <c r="AM21" s="36"/>
      <c r="AN21" s="47"/>
      <c r="AO21" s="36"/>
      <c r="AP21" s="36"/>
      <c r="AQ21" s="65"/>
      <c r="AR21" s="210">
        <v>8476</v>
      </c>
      <c r="AS21" s="210"/>
      <c r="AT21" s="210">
        <v>8476</v>
      </c>
      <c r="AU21" s="275"/>
      <c r="AV21" s="210"/>
      <c r="AW21" s="210">
        <v>8476</v>
      </c>
      <c r="AX21" s="210"/>
      <c r="AY21" s="210">
        <v>8476</v>
      </c>
      <c r="AZ21" s="210"/>
      <c r="BA21" s="36"/>
      <c r="BB21" s="36"/>
      <c r="BC21" s="36"/>
      <c r="BD21" s="36"/>
      <c r="BE21" s="46"/>
      <c r="BF21" s="47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47"/>
      <c r="BT21" s="36"/>
      <c r="BU21" s="36"/>
      <c r="BV21" s="36"/>
      <c r="BW21" s="47"/>
      <c r="BX21" s="36"/>
      <c r="BY21" s="36"/>
      <c r="BZ21" s="36"/>
      <c r="CA21" s="47"/>
      <c r="CB21" s="36"/>
      <c r="CC21" s="36"/>
      <c r="CD21" s="65"/>
      <c r="CE21" s="210">
        <v>8476</v>
      </c>
      <c r="CF21" s="210"/>
      <c r="CG21" s="210">
        <v>8476</v>
      </c>
      <c r="CH21" s="210">
        <v>8476</v>
      </c>
      <c r="CI21" s="210"/>
      <c r="CJ21" s="210"/>
      <c r="CK21" s="210"/>
      <c r="CL21" s="210"/>
    </row>
    <row r="22" spans="1:90" ht="30.75" customHeight="1">
      <c r="A22" s="319"/>
      <c r="B22" s="179">
        <v>8570</v>
      </c>
      <c r="C22" s="180" t="s">
        <v>90</v>
      </c>
      <c r="D22" s="200" t="s">
        <v>91</v>
      </c>
      <c r="E22" s="209"/>
      <c r="F22" s="210">
        <v>8570</v>
      </c>
      <c r="G22" s="211"/>
      <c r="H22" s="211"/>
      <c r="I22" s="211"/>
      <c r="J22" s="211"/>
      <c r="K22" s="211"/>
      <c r="L22" s="211"/>
      <c r="M22" s="211"/>
      <c r="N22" s="36"/>
      <c r="O22" s="36"/>
      <c r="P22" s="36"/>
      <c r="Q22" s="36"/>
      <c r="R22" s="4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65"/>
      <c r="AR22" s="275"/>
      <c r="AS22" s="275"/>
      <c r="AT22" s="275"/>
      <c r="AU22" s="275"/>
      <c r="AV22" s="275"/>
      <c r="AW22" s="275"/>
      <c r="AX22" s="275"/>
      <c r="AY22" s="275"/>
      <c r="AZ22" s="211"/>
      <c r="BA22" s="36"/>
      <c r="BB22" s="36"/>
      <c r="BC22" s="36"/>
      <c r="BD22" s="36"/>
      <c r="BE22" s="4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65"/>
      <c r="CE22" s="275"/>
      <c r="CF22" s="210">
        <v>8570</v>
      </c>
      <c r="CG22" s="210">
        <v>8570</v>
      </c>
      <c r="CH22" s="275"/>
      <c r="CI22" s="275"/>
      <c r="CJ22" s="275"/>
      <c r="CK22" s="275"/>
      <c r="CL22" s="275"/>
    </row>
    <row r="23" spans="1:90" ht="30.75" customHeight="1">
      <c r="A23" s="319"/>
      <c r="B23" s="179">
        <v>10477</v>
      </c>
      <c r="C23" s="180" t="s">
        <v>92</v>
      </c>
      <c r="D23" s="200" t="s">
        <v>93</v>
      </c>
      <c r="E23" s="210">
        <v>10477</v>
      </c>
      <c r="F23" s="211"/>
      <c r="G23" s="211"/>
      <c r="H23" s="211"/>
      <c r="I23" s="211"/>
      <c r="J23" s="210">
        <v>10477</v>
      </c>
      <c r="K23" s="211"/>
      <c r="L23" s="211"/>
      <c r="M23" s="211"/>
      <c r="N23" s="36"/>
      <c r="O23" s="36"/>
      <c r="P23" s="36"/>
      <c r="Q23" s="36"/>
      <c r="R23" s="4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65"/>
      <c r="AR23" s="210"/>
      <c r="AS23" s="210">
        <v>10477</v>
      </c>
      <c r="AT23" s="275"/>
      <c r="AU23" s="275"/>
      <c r="AV23" s="210"/>
      <c r="AW23" s="210">
        <v>10477</v>
      </c>
      <c r="AX23" s="275"/>
      <c r="AY23" s="210">
        <v>10477</v>
      </c>
      <c r="AZ23" s="211"/>
      <c r="BA23" s="36"/>
      <c r="BB23" s="36"/>
      <c r="BC23" s="36"/>
      <c r="BD23" s="36"/>
      <c r="BE23" s="4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65"/>
      <c r="CE23" s="210"/>
      <c r="CF23" s="210"/>
      <c r="CG23" s="275"/>
      <c r="CH23" s="275"/>
      <c r="CI23" s="210"/>
      <c r="CJ23" s="210"/>
      <c r="CK23" s="275"/>
      <c r="CL23" s="210"/>
    </row>
    <row r="24" spans="1:90">
      <c r="A24" s="202" t="s">
        <v>94</v>
      </c>
      <c r="B24" s="179">
        <v>10000</v>
      </c>
      <c r="C24" s="180" t="s">
        <v>95</v>
      </c>
      <c r="D24" s="200" t="s">
        <v>96</v>
      </c>
      <c r="E24" s="209"/>
      <c r="F24" s="211"/>
      <c r="G24" s="211"/>
      <c r="H24" s="211"/>
      <c r="I24" s="211"/>
      <c r="J24" s="211"/>
      <c r="K24" s="211"/>
      <c r="L24" s="211"/>
      <c r="M24" s="211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65"/>
      <c r="AR24" s="275"/>
      <c r="AS24" s="275"/>
      <c r="AT24" s="275"/>
      <c r="AU24" s="275"/>
      <c r="AV24" s="275"/>
      <c r="AW24" s="275"/>
      <c r="AX24" s="275"/>
      <c r="AY24" s="275"/>
      <c r="AZ24" s="211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65"/>
      <c r="CE24" s="275"/>
      <c r="CF24" s="275"/>
      <c r="CG24" s="275"/>
      <c r="CH24" s="275"/>
      <c r="CI24" s="275"/>
      <c r="CJ24" s="275"/>
      <c r="CK24" s="275"/>
      <c r="CL24" s="275"/>
    </row>
    <row r="25" spans="1:90" ht="30.75" customHeight="1">
      <c r="A25" s="319" t="s">
        <v>97</v>
      </c>
      <c r="B25" s="179">
        <v>12923</v>
      </c>
      <c r="C25" s="180" t="s">
        <v>98</v>
      </c>
      <c r="D25" s="200" t="s">
        <v>99</v>
      </c>
      <c r="E25" s="209" t="s">
        <v>63</v>
      </c>
      <c r="F25" s="211"/>
      <c r="G25" s="211"/>
      <c r="H25" s="210">
        <v>12923</v>
      </c>
      <c r="I25" s="210">
        <v>12923</v>
      </c>
      <c r="J25" s="210">
        <v>12923</v>
      </c>
      <c r="K25" s="210"/>
      <c r="L25" s="211"/>
      <c r="M25" s="210">
        <v>12923</v>
      </c>
      <c r="N25" s="36"/>
      <c r="O25" s="36"/>
      <c r="P25" s="47"/>
      <c r="Q25" s="36"/>
      <c r="R25" s="36"/>
      <c r="S25" s="36"/>
      <c r="T25" s="47"/>
      <c r="U25" s="36"/>
      <c r="V25" s="36"/>
      <c r="W25" s="36"/>
      <c r="X25" s="36"/>
      <c r="Y25" s="36"/>
      <c r="Z25" s="36"/>
      <c r="AA25" s="36"/>
      <c r="AB25" s="47"/>
      <c r="AC25" s="36"/>
      <c r="AD25" s="36"/>
      <c r="AE25" s="47"/>
      <c r="AF25" s="47"/>
      <c r="AG25" s="36"/>
      <c r="AH25" s="36"/>
      <c r="AI25" s="47"/>
      <c r="AJ25" s="47"/>
      <c r="AK25" s="36"/>
      <c r="AL25" s="36"/>
      <c r="AM25" s="47"/>
      <c r="AN25" s="47"/>
      <c r="AO25" s="36"/>
      <c r="AP25" s="36"/>
      <c r="AQ25" s="65"/>
      <c r="AR25" s="275"/>
      <c r="AS25" s="275"/>
      <c r="AT25" s="293">
        <v>12923</v>
      </c>
      <c r="AU25" s="275"/>
      <c r="AV25" s="275"/>
      <c r="AW25" s="293">
        <v>12923</v>
      </c>
      <c r="AX25" s="275"/>
      <c r="AY25" s="275"/>
      <c r="AZ25" s="210"/>
      <c r="BA25" s="36"/>
      <c r="BB25" s="36"/>
      <c r="BC25" s="47"/>
      <c r="BD25" s="36"/>
      <c r="BE25" s="36"/>
      <c r="BF25" s="36"/>
      <c r="BG25" s="47"/>
      <c r="BH25" s="36"/>
      <c r="BI25" s="36"/>
      <c r="BJ25" s="36"/>
      <c r="BK25" s="36"/>
      <c r="BL25" s="36"/>
      <c r="BM25" s="36"/>
      <c r="BN25" s="36"/>
      <c r="BO25" s="47"/>
      <c r="BP25" s="36"/>
      <c r="BQ25" s="36"/>
      <c r="BR25" s="47"/>
      <c r="BS25" s="47"/>
      <c r="BT25" s="36"/>
      <c r="BU25" s="36"/>
      <c r="BV25" s="47"/>
      <c r="BW25" s="47"/>
      <c r="BX25" s="36"/>
      <c r="BY25" s="36"/>
      <c r="BZ25" s="47"/>
      <c r="CA25" s="47"/>
      <c r="CB25" s="36"/>
      <c r="CC25" s="36"/>
      <c r="CD25" s="65"/>
      <c r="CE25" s="275"/>
      <c r="CF25" s="275"/>
      <c r="CG25" s="275"/>
      <c r="CH25" s="275"/>
      <c r="CI25" s="275"/>
      <c r="CJ25" s="293"/>
      <c r="CK25" s="275"/>
      <c r="CL25" s="275"/>
    </row>
    <row r="26" spans="1:90" ht="30.75" customHeight="1">
      <c r="A26" s="319"/>
      <c r="B26" s="179">
        <v>13931</v>
      </c>
      <c r="C26" s="180" t="s">
        <v>100</v>
      </c>
      <c r="D26" s="200" t="s">
        <v>101</v>
      </c>
      <c r="E26" s="209"/>
      <c r="F26" s="210">
        <v>13931</v>
      </c>
      <c r="G26" s="210">
        <v>13931</v>
      </c>
      <c r="H26" s="210">
        <v>13931</v>
      </c>
      <c r="I26" s="210">
        <v>13931</v>
      </c>
      <c r="J26" s="210">
        <v>13931</v>
      </c>
      <c r="K26" s="210">
        <v>13931</v>
      </c>
      <c r="L26" s="210"/>
      <c r="M26" s="211" t="s">
        <v>60</v>
      </c>
      <c r="N26" s="36"/>
      <c r="O26" s="36"/>
      <c r="P26" s="36"/>
      <c r="Q26" s="47"/>
      <c r="R26" s="36"/>
      <c r="S26" s="36"/>
      <c r="T26" s="36"/>
      <c r="U26" s="36"/>
      <c r="V26" s="47"/>
      <c r="W26" s="36"/>
      <c r="X26" s="36"/>
      <c r="Y26" s="36"/>
      <c r="Z26" s="47"/>
      <c r="AA26" s="47"/>
      <c r="AB26" s="36"/>
      <c r="AC26" s="36"/>
      <c r="AD26" s="47"/>
      <c r="AE26" s="36"/>
      <c r="AF26" s="47"/>
      <c r="AG26" s="36"/>
      <c r="AH26" s="36"/>
      <c r="AI26" s="47"/>
      <c r="AJ26" s="47"/>
      <c r="AK26" s="36"/>
      <c r="AL26" s="47"/>
      <c r="AM26" s="47"/>
      <c r="AN26" s="47"/>
      <c r="AO26" s="36"/>
      <c r="AP26" s="36"/>
      <c r="AQ26" s="65"/>
      <c r="AR26" s="210">
        <v>13931</v>
      </c>
      <c r="AS26" s="275"/>
      <c r="AT26" s="275"/>
      <c r="AU26" s="275"/>
      <c r="AV26" s="210">
        <v>13931</v>
      </c>
      <c r="AW26" s="275"/>
      <c r="AX26" s="210">
        <v>13931</v>
      </c>
      <c r="AY26" s="275"/>
      <c r="AZ26" s="211"/>
      <c r="BA26" s="36"/>
      <c r="BB26" s="36"/>
      <c r="BC26" s="36"/>
      <c r="BD26" s="47"/>
      <c r="BE26" s="36"/>
      <c r="BF26" s="36"/>
      <c r="BG26" s="36"/>
      <c r="BH26" s="36"/>
      <c r="BI26" s="47"/>
      <c r="BJ26" s="36"/>
      <c r="BK26" s="36"/>
      <c r="BL26" s="36"/>
      <c r="BM26" s="47"/>
      <c r="BN26" s="47"/>
      <c r="BO26" s="36"/>
      <c r="BP26" s="36"/>
      <c r="BQ26" s="47"/>
      <c r="BR26" s="36"/>
      <c r="BS26" s="47"/>
      <c r="BT26" s="36"/>
      <c r="BU26" s="36"/>
      <c r="BV26" s="47"/>
      <c r="BW26" s="47"/>
      <c r="BX26" s="36"/>
      <c r="BY26" s="47"/>
      <c r="BZ26" s="47"/>
      <c r="CA26" s="47"/>
      <c r="CB26" s="36"/>
      <c r="CC26" s="36"/>
      <c r="CD26" s="65"/>
      <c r="CE26" s="210"/>
      <c r="CF26" s="275"/>
      <c r="CG26" s="275"/>
      <c r="CH26" s="275"/>
      <c r="CI26" s="210"/>
      <c r="CJ26" s="275"/>
      <c r="CK26" s="210"/>
      <c r="CL26" s="275"/>
    </row>
    <row r="27" spans="1:90" ht="30.75" customHeight="1">
      <c r="A27" s="319"/>
      <c r="B27" s="179">
        <v>13500</v>
      </c>
      <c r="C27" s="180" t="s">
        <v>102</v>
      </c>
      <c r="D27" s="200" t="s">
        <v>103</v>
      </c>
      <c r="E27" s="209"/>
      <c r="F27" s="211"/>
      <c r="G27" s="210">
        <v>13500</v>
      </c>
      <c r="H27" s="211"/>
      <c r="I27" s="210"/>
      <c r="J27" s="211"/>
      <c r="K27" s="210"/>
      <c r="L27" s="210"/>
      <c r="M27" s="211" t="s">
        <v>60</v>
      </c>
      <c r="N27" s="47"/>
      <c r="O27" s="47"/>
      <c r="P27" s="36"/>
      <c r="Q27" s="36"/>
      <c r="R27" s="47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65"/>
      <c r="AR27" s="275"/>
      <c r="AS27" s="275"/>
      <c r="AT27" s="275"/>
      <c r="AU27" s="275"/>
      <c r="AV27" s="275"/>
      <c r="AW27" s="275"/>
      <c r="AX27" s="275"/>
      <c r="AY27" s="275"/>
      <c r="AZ27" s="211"/>
      <c r="BA27" s="47"/>
      <c r="BB27" s="47"/>
      <c r="BC27" s="36"/>
      <c r="BD27" s="36"/>
      <c r="BE27" s="47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65"/>
      <c r="CE27" s="275"/>
      <c r="CF27" s="275"/>
      <c r="CG27" s="275"/>
      <c r="CH27" s="275"/>
      <c r="CI27" s="275"/>
      <c r="CJ27" s="275"/>
      <c r="CK27" s="275"/>
      <c r="CL27" s="275"/>
    </row>
    <row r="28" spans="1:90" s="6" customFormat="1" ht="30.75">
      <c r="A28" s="204" t="s">
        <v>97</v>
      </c>
      <c r="B28" s="183">
        <v>14287</v>
      </c>
      <c r="C28" s="184" t="s">
        <v>104</v>
      </c>
      <c r="D28" s="201" t="s">
        <v>105</v>
      </c>
      <c r="E28" s="213"/>
      <c r="F28" s="214"/>
      <c r="G28" s="214"/>
      <c r="H28" s="214"/>
      <c r="I28" s="214"/>
      <c r="J28" s="214"/>
      <c r="K28" s="214"/>
      <c r="L28" s="214"/>
      <c r="M28" s="21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126"/>
      <c r="AR28" s="276"/>
      <c r="AS28" s="276"/>
      <c r="AT28" s="276"/>
      <c r="AU28" s="276"/>
      <c r="AV28" s="276"/>
      <c r="AW28" s="276"/>
      <c r="AX28" s="276"/>
      <c r="AY28" s="276"/>
      <c r="AZ28" s="21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126"/>
      <c r="CE28" s="276"/>
      <c r="CF28" s="276"/>
      <c r="CG28" s="276"/>
      <c r="CH28" s="276"/>
      <c r="CI28" s="276"/>
      <c r="CJ28" s="276"/>
      <c r="CK28" s="276"/>
      <c r="CL28" s="276"/>
    </row>
    <row r="29" spans="1:90">
      <c r="A29" s="202" t="s">
        <v>106</v>
      </c>
      <c r="B29" s="179">
        <v>6804</v>
      </c>
      <c r="C29" s="180" t="s">
        <v>107</v>
      </c>
      <c r="D29" s="200" t="s">
        <v>108</v>
      </c>
      <c r="E29" s="209"/>
      <c r="F29" s="211"/>
      <c r="G29" s="211"/>
      <c r="H29" s="211"/>
      <c r="I29" s="211"/>
      <c r="J29" s="211"/>
      <c r="K29" s="211"/>
      <c r="L29" s="211"/>
      <c r="M29" s="211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65"/>
      <c r="AR29" s="275"/>
      <c r="AS29" s="275"/>
      <c r="AT29" s="275"/>
      <c r="AU29" s="275"/>
      <c r="AV29" s="275"/>
      <c r="AW29" s="275"/>
      <c r="AX29" s="275"/>
      <c r="AY29" s="275"/>
      <c r="AZ29" s="211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65"/>
      <c r="CE29" s="275"/>
      <c r="CF29" s="275"/>
      <c r="CG29" s="275"/>
      <c r="CH29" s="275"/>
      <c r="CI29" s="275"/>
      <c r="CJ29" s="275"/>
      <c r="CK29" s="275"/>
      <c r="CL29" s="275"/>
    </row>
    <row r="30" spans="1:90">
      <c r="A30" s="202" t="s">
        <v>106</v>
      </c>
      <c r="B30" s="179">
        <v>13580</v>
      </c>
      <c r="C30" s="180" t="s">
        <v>109</v>
      </c>
      <c r="D30" s="200" t="s">
        <v>110</v>
      </c>
      <c r="E30" s="209" t="s">
        <v>60</v>
      </c>
      <c r="F30" s="211"/>
      <c r="G30" s="211"/>
      <c r="H30" s="211"/>
      <c r="I30" s="211"/>
      <c r="J30" s="211"/>
      <c r="K30" s="211"/>
      <c r="L30" s="211"/>
      <c r="M30" s="211" t="s">
        <v>60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47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65"/>
      <c r="AR30" s="275"/>
      <c r="AS30" s="275"/>
      <c r="AT30" s="293">
        <v>13850</v>
      </c>
      <c r="AU30" s="275"/>
      <c r="AV30" s="275"/>
      <c r="AW30" s="275"/>
      <c r="AX30" s="275"/>
      <c r="AY30" s="293">
        <v>13580</v>
      </c>
      <c r="AZ30" s="211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47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65"/>
      <c r="CE30" s="275"/>
      <c r="CF30" s="275"/>
      <c r="CG30" s="275"/>
      <c r="CH30" s="275"/>
      <c r="CI30" s="275"/>
      <c r="CJ30" s="275"/>
      <c r="CK30" s="275"/>
      <c r="CL30" s="293"/>
    </row>
    <row r="31" spans="1:90">
      <c r="A31" s="202" t="s">
        <v>111</v>
      </c>
      <c r="B31" s="179">
        <v>4411</v>
      </c>
      <c r="C31" s="180" t="s">
        <v>112</v>
      </c>
      <c r="D31" s="200" t="s">
        <v>113</v>
      </c>
      <c r="E31" s="210"/>
      <c r="F31" s="211"/>
      <c r="G31" s="210"/>
      <c r="H31" s="210"/>
      <c r="I31" s="211"/>
      <c r="J31" s="211"/>
      <c r="K31" s="211"/>
      <c r="L31" s="211"/>
      <c r="M31" s="234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284"/>
      <c r="AR31" s="285"/>
      <c r="AS31" s="285"/>
      <c r="AT31" s="285"/>
      <c r="AU31" s="285"/>
      <c r="AV31" s="285"/>
      <c r="AW31" s="285"/>
      <c r="AX31" s="285"/>
      <c r="AY31" s="285"/>
      <c r="AZ31" s="234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284"/>
      <c r="CE31" s="285"/>
      <c r="CF31" s="285"/>
      <c r="CG31" s="285"/>
      <c r="CH31" s="285"/>
      <c r="CI31" s="285"/>
      <c r="CJ31" s="285"/>
      <c r="CK31" s="285"/>
      <c r="CL31" s="285"/>
    </row>
    <row r="32" spans="1:90" s="6" customFormat="1">
      <c r="A32" s="203" t="s">
        <v>111</v>
      </c>
      <c r="B32" s="183">
        <v>4673</v>
      </c>
      <c r="C32" s="186" t="s">
        <v>114</v>
      </c>
      <c r="D32" s="201" t="s">
        <v>115</v>
      </c>
      <c r="E32" s="294">
        <v>4673</v>
      </c>
      <c r="F32" s="294"/>
      <c r="G32" s="294"/>
      <c r="H32" s="294">
        <v>4673</v>
      </c>
      <c r="I32" s="294">
        <v>4673</v>
      </c>
      <c r="J32" s="294">
        <v>4673</v>
      </c>
      <c r="K32" s="294">
        <v>4673</v>
      </c>
      <c r="L32" s="295"/>
      <c r="M32" s="296" t="s">
        <v>116</v>
      </c>
      <c r="N32" s="297"/>
      <c r="O32" s="298"/>
      <c r="P32" s="297"/>
      <c r="Q32" s="298"/>
      <c r="R32" s="298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9"/>
      <c r="AS32" s="299"/>
      <c r="AT32" s="299"/>
      <c r="AU32" s="300"/>
      <c r="AV32" s="299"/>
      <c r="AW32" s="299"/>
      <c r="AX32" s="299"/>
      <c r="AY32" s="300"/>
      <c r="AZ32" s="296"/>
      <c r="BA32" s="297"/>
      <c r="BB32" s="298"/>
      <c r="BC32" s="297"/>
      <c r="BD32" s="298"/>
      <c r="BE32" s="298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9"/>
      <c r="CF32" s="299"/>
      <c r="CG32" s="299"/>
      <c r="CH32" s="300"/>
      <c r="CI32" s="299"/>
      <c r="CJ32" s="299"/>
      <c r="CK32" s="299"/>
      <c r="CL32" s="300"/>
    </row>
    <row r="33" spans="1:90">
      <c r="A33" s="202" t="s">
        <v>117</v>
      </c>
      <c r="B33" s="179">
        <v>3500</v>
      </c>
      <c r="C33" s="180" t="s">
        <v>118</v>
      </c>
      <c r="D33" s="200" t="s">
        <v>119</v>
      </c>
      <c r="E33" s="209"/>
      <c r="F33" s="211"/>
      <c r="G33" s="211"/>
      <c r="H33" s="211"/>
      <c r="I33" s="211"/>
      <c r="J33" s="211"/>
      <c r="K33" s="211"/>
      <c r="L33" s="211"/>
      <c r="M33" s="235"/>
      <c r="N33" s="137"/>
      <c r="O33" s="137"/>
      <c r="P33" s="137"/>
      <c r="Q33" s="137"/>
      <c r="R33" s="278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52"/>
      <c r="AR33" s="279"/>
      <c r="AS33" s="279"/>
      <c r="AT33" s="279"/>
      <c r="AU33" s="279"/>
      <c r="AV33" s="279"/>
      <c r="AW33" s="279"/>
      <c r="AX33" s="279"/>
      <c r="AY33" s="279"/>
      <c r="AZ33" s="235"/>
      <c r="BA33" s="137"/>
      <c r="BB33" s="137"/>
      <c r="BC33" s="137"/>
      <c r="BD33" s="137"/>
      <c r="BE33" s="278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52"/>
      <c r="CE33" s="279"/>
      <c r="CF33" s="279"/>
      <c r="CG33" s="279"/>
      <c r="CH33" s="279"/>
      <c r="CI33" s="279"/>
      <c r="CJ33" s="279"/>
      <c r="CK33" s="279"/>
      <c r="CL33" s="279"/>
    </row>
    <row r="34" spans="1:90">
      <c r="A34" s="202" t="s">
        <v>106</v>
      </c>
      <c r="B34" s="179">
        <v>9300</v>
      </c>
      <c r="C34" s="180" t="s">
        <v>120</v>
      </c>
      <c r="D34" s="200" t="s">
        <v>121</v>
      </c>
      <c r="E34" s="209"/>
      <c r="F34" s="210"/>
      <c r="G34" s="211"/>
      <c r="H34" s="211"/>
      <c r="I34" s="210"/>
      <c r="J34" s="211"/>
      <c r="K34" s="211"/>
      <c r="L34" s="210"/>
      <c r="M34" s="210"/>
      <c r="N34" s="36"/>
      <c r="O34" s="47"/>
      <c r="P34" s="36"/>
      <c r="Q34" s="47"/>
      <c r="R34" s="47"/>
      <c r="S34" s="47"/>
      <c r="T34" s="47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65"/>
      <c r="AR34" s="275"/>
      <c r="AS34" s="275"/>
      <c r="AT34" s="275"/>
      <c r="AU34" s="275"/>
      <c r="AV34" s="275"/>
      <c r="AW34" s="275"/>
      <c r="AX34" s="275"/>
      <c r="AY34" s="275"/>
      <c r="AZ34" s="210"/>
      <c r="BA34" s="36"/>
      <c r="BB34" s="47"/>
      <c r="BC34" s="36"/>
      <c r="BD34" s="47"/>
      <c r="BE34" s="47"/>
      <c r="BF34" s="47"/>
      <c r="BG34" s="47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65"/>
      <c r="CE34" s="275"/>
      <c r="CF34" s="275"/>
      <c r="CG34" s="275"/>
      <c r="CH34" s="275"/>
      <c r="CI34" s="275"/>
      <c r="CJ34" s="275"/>
      <c r="CK34" s="275"/>
      <c r="CL34" s="275"/>
    </row>
    <row r="35" spans="1:90">
      <c r="A35" s="202" t="s">
        <v>106</v>
      </c>
      <c r="B35" s="179">
        <v>5100</v>
      </c>
      <c r="C35" s="180" t="s">
        <v>122</v>
      </c>
      <c r="D35" s="200" t="s">
        <v>123</v>
      </c>
      <c r="E35" s="210"/>
      <c r="F35" s="210"/>
      <c r="G35" s="210"/>
      <c r="H35" s="210"/>
      <c r="I35" s="211"/>
      <c r="J35" s="211"/>
      <c r="K35" s="210"/>
      <c r="L35" s="211"/>
      <c r="M35" s="211"/>
      <c r="N35" s="36"/>
      <c r="O35" s="36"/>
      <c r="P35" s="36"/>
      <c r="Q35" s="47"/>
      <c r="R35" s="47"/>
      <c r="S35" s="36"/>
      <c r="T35" s="47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65"/>
      <c r="AR35" s="275"/>
      <c r="AS35" s="275"/>
      <c r="AT35" s="275"/>
      <c r="AU35" s="275"/>
      <c r="AV35" s="275"/>
      <c r="AW35" s="275"/>
      <c r="AX35" s="275"/>
      <c r="AY35" s="275"/>
      <c r="AZ35" s="211"/>
      <c r="BA35" s="36"/>
      <c r="BB35" s="36"/>
      <c r="BC35" s="36"/>
      <c r="BD35" s="47"/>
      <c r="BE35" s="47"/>
      <c r="BF35" s="36"/>
      <c r="BG35" s="47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65"/>
      <c r="CE35" s="275"/>
      <c r="CF35" s="275"/>
      <c r="CG35" s="275"/>
      <c r="CH35" s="275"/>
      <c r="CI35" s="275"/>
      <c r="CJ35" s="275"/>
      <c r="CK35" s="275"/>
      <c r="CL35" s="275"/>
    </row>
    <row r="36" spans="1:90">
      <c r="A36" s="202" t="s">
        <v>111</v>
      </c>
      <c r="B36" s="179">
        <v>4119</v>
      </c>
      <c r="C36" s="180" t="s">
        <v>124</v>
      </c>
      <c r="D36" s="200" t="s">
        <v>125</v>
      </c>
      <c r="E36" s="210"/>
      <c r="F36" s="210"/>
      <c r="G36" s="210"/>
      <c r="H36" s="210"/>
      <c r="I36" s="210"/>
      <c r="J36" s="210"/>
      <c r="K36" s="210"/>
      <c r="L36" s="210"/>
      <c r="M36" s="210"/>
      <c r="N36" s="47"/>
      <c r="O36" s="47"/>
      <c r="P36" s="47"/>
      <c r="Q36" s="47"/>
      <c r="R36" s="47"/>
      <c r="S36" s="47"/>
      <c r="T36" s="47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65"/>
      <c r="AR36" s="275"/>
      <c r="AS36" s="275"/>
      <c r="AT36" s="275"/>
      <c r="AU36" s="275"/>
      <c r="AV36" s="275"/>
      <c r="AW36" s="275"/>
      <c r="AX36" s="275"/>
      <c r="AY36" s="275"/>
      <c r="AZ36" s="210"/>
      <c r="BA36" s="47"/>
      <c r="BB36" s="47"/>
      <c r="BC36" s="47"/>
      <c r="BD36" s="47"/>
      <c r="BE36" s="47"/>
      <c r="BF36" s="47"/>
      <c r="BG36" s="47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65"/>
      <c r="CE36" s="275"/>
      <c r="CF36" s="275"/>
      <c r="CG36" s="275"/>
      <c r="CH36" s="275"/>
      <c r="CI36" s="275"/>
      <c r="CJ36" s="275"/>
      <c r="CK36" s="275"/>
      <c r="CL36" s="275"/>
    </row>
    <row r="37" spans="1:90">
      <c r="A37" s="202" t="s">
        <v>126</v>
      </c>
      <c r="B37" s="179">
        <v>2634</v>
      </c>
      <c r="C37" s="180" t="s">
        <v>127</v>
      </c>
      <c r="D37" s="200" t="s">
        <v>128</v>
      </c>
      <c r="E37" s="209"/>
      <c r="F37" s="211"/>
      <c r="G37" s="211"/>
      <c r="H37" s="211"/>
      <c r="I37" s="211"/>
      <c r="J37" s="211"/>
      <c r="K37" s="211"/>
      <c r="L37" s="211"/>
      <c r="M37" s="211"/>
      <c r="N37" s="36"/>
      <c r="O37" s="36"/>
      <c r="P37" s="36"/>
      <c r="Q37" s="36"/>
      <c r="R37" s="4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65"/>
      <c r="AS37" s="275"/>
      <c r="AT37" s="275"/>
      <c r="AU37" s="275"/>
      <c r="AV37" s="275"/>
      <c r="AW37" s="275"/>
      <c r="AX37" s="275"/>
      <c r="AY37" s="275"/>
      <c r="AZ37" s="211"/>
      <c r="BA37" s="36"/>
      <c r="BB37" s="36"/>
      <c r="BC37" s="36"/>
      <c r="BD37" s="36"/>
      <c r="BE37" s="4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65"/>
      <c r="CE37" s="275"/>
      <c r="CF37" s="275"/>
      <c r="CG37" s="275"/>
      <c r="CH37" s="275"/>
      <c r="CI37" s="275"/>
      <c r="CJ37" s="275"/>
      <c r="CK37" s="275"/>
      <c r="CL37" s="275"/>
    </row>
    <row r="38" spans="1:90">
      <c r="A38" s="202" t="s">
        <v>126</v>
      </c>
      <c r="B38" s="179">
        <v>3753</v>
      </c>
      <c r="C38" s="180" t="s">
        <v>129</v>
      </c>
      <c r="D38" s="200" t="s">
        <v>130</v>
      </c>
      <c r="E38" s="209"/>
      <c r="F38" s="211"/>
      <c r="G38" s="211"/>
      <c r="H38" s="211"/>
      <c r="I38" s="211"/>
      <c r="J38" s="211"/>
      <c r="K38" s="211"/>
      <c r="L38" s="211"/>
      <c r="M38" s="211"/>
      <c r="N38" s="36"/>
      <c r="O38" s="36"/>
      <c r="P38" s="36"/>
      <c r="Q38" s="36"/>
      <c r="R38" s="4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65"/>
      <c r="AR38" s="275"/>
      <c r="AS38" s="275"/>
      <c r="AT38" s="275"/>
      <c r="AU38" s="275"/>
      <c r="AV38" s="275"/>
      <c r="AW38" s="275"/>
      <c r="AX38" s="275"/>
      <c r="AY38" s="275"/>
      <c r="AZ38" s="211"/>
      <c r="BA38" s="36"/>
      <c r="BB38" s="36"/>
      <c r="BC38" s="36"/>
      <c r="BD38" s="36"/>
      <c r="BE38" s="4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65"/>
      <c r="CE38" s="275"/>
      <c r="CF38" s="275"/>
      <c r="CG38" s="275"/>
      <c r="CH38" s="275"/>
      <c r="CI38" s="275"/>
      <c r="CJ38" s="275"/>
      <c r="CK38" s="275"/>
      <c r="CL38" s="275"/>
    </row>
    <row r="39" spans="1:90" s="6" customFormat="1" ht="15" hidden="1" customHeight="1">
      <c r="A39" s="202" t="s">
        <v>131</v>
      </c>
      <c r="B39" s="179">
        <v>5000</v>
      </c>
      <c r="C39" s="180" t="s">
        <v>132</v>
      </c>
      <c r="D39" s="200" t="s">
        <v>133</v>
      </c>
      <c r="E39" s="209"/>
      <c r="F39" s="211"/>
      <c r="G39" s="211"/>
      <c r="H39" s="211"/>
      <c r="I39" s="211"/>
      <c r="J39" s="211"/>
      <c r="K39" s="210"/>
      <c r="L39" s="211"/>
      <c r="M39" s="211"/>
      <c r="N39" s="36"/>
      <c r="O39" s="36"/>
      <c r="P39" s="36"/>
      <c r="Q39" s="36"/>
      <c r="R39" s="4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65"/>
      <c r="AR39" s="276"/>
      <c r="AS39" s="276"/>
      <c r="AT39" s="276"/>
      <c r="AU39" s="276"/>
      <c r="AV39" s="276"/>
      <c r="AW39" s="276"/>
      <c r="AX39" s="276"/>
      <c r="AY39" s="276"/>
      <c r="AZ39" s="211"/>
      <c r="BA39" s="36"/>
      <c r="BB39" s="36"/>
      <c r="BC39" s="36"/>
      <c r="BD39" s="36"/>
      <c r="BE39" s="4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65"/>
      <c r="CE39" s="276"/>
      <c r="CF39" s="276"/>
      <c r="CG39" s="276"/>
      <c r="CH39" s="276"/>
      <c r="CI39" s="276"/>
      <c r="CJ39" s="276"/>
      <c r="CK39" s="276"/>
      <c r="CL39" s="276"/>
    </row>
    <row r="40" spans="1:90">
      <c r="A40" s="202" t="s">
        <v>131</v>
      </c>
      <c r="B40" s="179">
        <v>4500</v>
      </c>
      <c r="C40" s="180" t="s">
        <v>134</v>
      </c>
      <c r="D40" s="200" t="s">
        <v>135</v>
      </c>
      <c r="E40" s="209"/>
      <c r="F40" s="211"/>
      <c r="G40" s="211"/>
      <c r="H40" s="211"/>
      <c r="I40" s="211"/>
      <c r="J40" s="211"/>
      <c r="K40" s="211"/>
      <c r="L40" s="211"/>
      <c r="M40" s="211"/>
      <c r="N40" s="36"/>
      <c r="O40" s="36"/>
      <c r="P40" s="36"/>
      <c r="Q40" s="36"/>
      <c r="R40" s="4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65"/>
      <c r="AR40" s="275"/>
      <c r="AS40" s="275"/>
      <c r="AT40" s="275"/>
      <c r="AU40" s="275"/>
      <c r="AV40" s="275"/>
      <c r="AW40" s="275"/>
      <c r="AX40" s="275"/>
      <c r="AY40" s="275"/>
      <c r="AZ40" s="211"/>
      <c r="BA40" s="36"/>
      <c r="BB40" s="36"/>
      <c r="BC40" s="36"/>
      <c r="BD40" s="36"/>
      <c r="BE40" s="4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65"/>
      <c r="CE40" s="275"/>
      <c r="CF40" s="275"/>
      <c r="CG40" s="275"/>
      <c r="CH40" s="275"/>
      <c r="CI40" s="275"/>
      <c r="CJ40" s="275"/>
      <c r="CK40" s="275"/>
      <c r="CL40" s="275"/>
    </row>
    <row r="41" spans="1:90">
      <c r="A41" s="202" t="s">
        <v>131</v>
      </c>
      <c r="B41" s="179">
        <v>4500</v>
      </c>
      <c r="C41" s="180" t="s">
        <v>136</v>
      </c>
      <c r="D41" s="200" t="s">
        <v>137</v>
      </c>
      <c r="E41" s="209"/>
      <c r="F41" s="211"/>
      <c r="G41" s="211"/>
      <c r="H41" s="211"/>
      <c r="I41" s="211"/>
      <c r="J41" s="211"/>
      <c r="K41" s="211"/>
      <c r="L41" s="211"/>
      <c r="M41" s="211"/>
      <c r="N41" s="36"/>
      <c r="O41" s="36"/>
      <c r="P41" s="36"/>
      <c r="Q41" s="36"/>
      <c r="R41" s="4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65"/>
      <c r="AR41" s="275"/>
      <c r="AS41" s="275"/>
      <c r="AT41" s="275"/>
      <c r="AU41" s="275"/>
      <c r="AV41" s="275"/>
      <c r="AW41" s="275"/>
      <c r="AX41" s="275"/>
      <c r="AY41" s="275"/>
      <c r="AZ41" s="211"/>
      <c r="BA41" s="36"/>
      <c r="BB41" s="36"/>
      <c r="BC41" s="36"/>
      <c r="BD41" s="36"/>
      <c r="BE41" s="4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65"/>
      <c r="CE41" s="275"/>
      <c r="CF41" s="275"/>
      <c r="CG41" s="275"/>
      <c r="CH41" s="275"/>
      <c r="CI41" s="275"/>
      <c r="CJ41" s="275"/>
      <c r="CK41" s="275"/>
      <c r="CL41" s="275"/>
    </row>
    <row r="42" spans="1:90">
      <c r="A42" s="202" t="s">
        <v>131</v>
      </c>
      <c r="B42" s="179">
        <v>5939</v>
      </c>
      <c r="C42" s="180" t="s">
        <v>138</v>
      </c>
      <c r="D42" s="200" t="s">
        <v>139</v>
      </c>
      <c r="E42" s="209"/>
      <c r="F42" s="211"/>
      <c r="G42" s="211"/>
      <c r="H42" s="211"/>
      <c r="I42" s="211"/>
      <c r="J42" s="211"/>
      <c r="K42" s="211"/>
      <c r="L42" s="211"/>
      <c r="M42" s="211"/>
      <c r="N42" s="36"/>
      <c r="O42" s="36"/>
      <c r="P42" s="36"/>
      <c r="Q42" s="36"/>
      <c r="R42" s="4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65"/>
      <c r="AR42" s="275"/>
      <c r="AS42" s="275"/>
      <c r="AT42" s="275"/>
      <c r="AU42" s="275"/>
      <c r="AV42" s="275"/>
      <c r="AW42" s="275"/>
      <c r="AX42" s="275"/>
      <c r="AY42" s="275"/>
      <c r="AZ42" s="211"/>
      <c r="BA42" s="36"/>
      <c r="BB42" s="36"/>
      <c r="BC42" s="36"/>
      <c r="BD42" s="36"/>
      <c r="BE42" s="4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65"/>
      <c r="CE42" s="275"/>
      <c r="CF42" s="275"/>
      <c r="CG42" s="275"/>
      <c r="CH42" s="275"/>
      <c r="CI42" s="275"/>
      <c r="CJ42" s="275"/>
      <c r="CK42" s="275"/>
      <c r="CL42" s="275"/>
    </row>
    <row r="43" spans="1:90">
      <c r="A43" s="202" t="s">
        <v>131</v>
      </c>
      <c r="B43" s="179">
        <v>2000</v>
      </c>
      <c r="C43" s="180" t="s">
        <v>140</v>
      </c>
      <c r="D43" s="200" t="s">
        <v>141</v>
      </c>
      <c r="E43" s="209"/>
      <c r="F43" s="211"/>
      <c r="G43" s="211"/>
      <c r="H43" s="211"/>
      <c r="I43" s="211"/>
      <c r="J43" s="211"/>
      <c r="K43" s="211"/>
      <c r="L43" s="211"/>
      <c r="M43" s="211"/>
      <c r="N43" s="36"/>
      <c r="O43" s="36"/>
      <c r="P43" s="36"/>
      <c r="Q43" s="36"/>
      <c r="R43" s="4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65"/>
      <c r="AR43" s="275"/>
      <c r="AS43" s="275"/>
      <c r="AT43" s="275"/>
      <c r="AU43" s="275"/>
      <c r="AV43" s="275"/>
      <c r="AW43" s="275"/>
      <c r="AX43" s="275"/>
      <c r="AY43" s="275"/>
      <c r="AZ43" s="211"/>
      <c r="BA43" s="36"/>
      <c r="BB43" s="36"/>
      <c r="BC43" s="36"/>
      <c r="BD43" s="36"/>
      <c r="BE43" s="4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65"/>
      <c r="CE43" s="275"/>
      <c r="CF43" s="275"/>
      <c r="CG43" s="275"/>
      <c r="CH43" s="275"/>
      <c r="CI43" s="275"/>
      <c r="CJ43" s="275"/>
      <c r="CK43" s="275"/>
      <c r="CL43" s="275"/>
    </row>
    <row r="44" spans="1:90">
      <c r="A44" s="202" t="s">
        <v>142</v>
      </c>
      <c r="B44" s="179">
        <v>4250</v>
      </c>
      <c r="C44" s="283" t="s">
        <v>143</v>
      </c>
      <c r="D44" s="200" t="s">
        <v>144</v>
      </c>
      <c r="E44" s="209"/>
      <c r="F44" s="211"/>
      <c r="G44" s="211"/>
      <c r="H44" s="211"/>
      <c r="I44" s="211"/>
      <c r="J44" s="211"/>
      <c r="K44" s="211"/>
      <c r="L44" s="211"/>
      <c r="M44" s="211"/>
      <c r="N44" s="36"/>
      <c r="O44" s="36"/>
      <c r="P44" s="36"/>
      <c r="Q44" s="36"/>
      <c r="R44" s="4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65"/>
      <c r="AR44" s="275"/>
      <c r="AS44" s="275"/>
      <c r="AT44" s="275"/>
      <c r="AU44" s="275"/>
      <c r="AV44" s="275"/>
      <c r="AW44" s="275"/>
      <c r="AX44" s="275"/>
      <c r="AY44" s="275"/>
      <c r="AZ44" s="211"/>
      <c r="BA44" s="36"/>
      <c r="BB44" s="36"/>
      <c r="BC44" s="36"/>
      <c r="BD44" s="36"/>
      <c r="BE44" s="4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65"/>
      <c r="CE44" s="275"/>
      <c r="CF44" s="275"/>
      <c r="CG44" s="275"/>
      <c r="CH44" s="275"/>
      <c r="CI44" s="275"/>
      <c r="CJ44" s="275"/>
      <c r="CK44" s="275"/>
      <c r="CL44" s="275"/>
    </row>
    <row r="45" spans="1:90">
      <c r="A45" s="202" t="s">
        <v>117</v>
      </c>
      <c r="B45" s="179">
        <v>4021</v>
      </c>
      <c r="C45" s="180" t="s">
        <v>145</v>
      </c>
      <c r="D45" s="200" t="s">
        <v>146</v>
      </c>
      <c r="E45" s="209"/>
      <c r="F45" s="211"/>
      <c r="G45" s="211"/>
      <c r="H45" s="211"/>
      <c r="I45" s="211"/>
      <c r="J45" s="211"/>
      <c r="K45" s="211"/>
      <c r="L45" s="211"/>
      <c r="M45" s="211"/>
      <c r="N45" s="36"/>
      <c r="O45" s="36"/>
      <c r="P45" s="36"/>
      <c r="Q45" s="36"/>
      <c r="R45" s="4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65"/>
      <c r="AR45" s="275"/>
      <c r="AS45" s="275"/>
      <c r="AT45" s="275"/>
      <c r="AU45" s="275"/>
      <c r="AV45" s="275"/>
      <c r="AW45" s="275"/>
      <c r="AX45" s="275"/>
      <c r="AY45" s="275"/>
      <c r="AZ45" s="211"/>
      <c r="BA45" s="36"/>
      <c r="BB45" s="36"/>
      <c r="BC45" s="36"/>
      <c r="BD45" s="36"/>
      <c r="BE45" s="4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65"/>
      <c r="CE45" s="275"/>
      <c r="CF45" s="275"/>
      <c r="CG45" s="275"/>
      <c r="CH45" s="275"/>
      <c r="CI45" s="275"/>
      <c r="CJ45" s="275"/>
      <c r="CK45" s="275"/>
      <c r="CL45" s="275"/>
    </row>
    <row r="46" spans="1:90">
      <c r="A46" s="202" t="s">
        <v>147</v>
      </c>
      <c r="B46" s="179">
        <v>2600</v>
      </c>
      <c r="C46" s="180" t="s">
        <v>148</v>
      </c>
      <c r="D46" s="200" t="s">
        <v>149</v>
      </c>
      <c r="E46" s="209"/>
      <c r="F46" s="211"/>
      <c r="G46" s="211"/>
      <c r="H46" s="211"/>
      <c r="I46" s="211"/>
      <c r="J46" s="211"/>
      <c r="K46" s="211"/>
      <c r="L46" s="211"/>
      <c r="M46" s="211"/>
      <c r="N46" s="36"/>
      <c r="O46" s="36"/>
      <c r="P46" s="36"/>
      <c r="Q46" s="36"/>
      <c r="R46" s="4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65"/>
      <c r="AR46" s="275"/>
      <c r="AS46" s="275"/>
      <c r="AT46" s="275"/>
      <c r="AU46" s="275"/>
      <c r="AV46" s="275"/>
      <c r="AW46" s="275"/>
      <c r="AX46" s="275"/>
      <c r="AY46" s="275"/>
      <c r="AZ46" s="211"/>
      <c r="BA46" s="36"/>
      <c r="BB46" s="36"/>
      <c r="BC46" s="36"/>
      <c r="BD46" s="36"/>
      <c r="BE46" s="4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65"/>
      <c r="CE46" s="275"/>
      <c r="CF46" s="275"/>
      <c r="CG46" s="275"/>
      <c r="CH46" s="275"/>
      <c r="CI46" s="275"/>
      <c r="CJ46" s="275"/>
      <c r="CK46" s="275"/>
      <c r="CL46" s="275"/>
    </row>
    <row r="47" spans="1:90">
      <c r="A47" s="202" t="s">
        <v>117</v>
      </c>
      <c r="B47" s="179">
        <v>2985</v>
      </c>
      <c r="C47" s="180" t="s">
        <v>150</v>
      </c>
      <c r="D47" s="200" t="s">
        <v>151</v>
      </c>
      <c r="E47" s="209"/>
      <c r="F47" s="211"/>
      <c r="G47" s="211"/>
      <c r="H47" s="211"/>
      <c r="I47" s="211"/>
      <c r="J47" s="211"/>
      <c r="K47" s="211"/>
      <c r="L47" s="211"/>
      <c r="M47" s="211"/>
      <c r="N47" s="36"/>
      <c r="O47" s="36"/>
      <c r="P47" s="36"/>
      <c r="Q47" s="36"/>
      <c r="R47" s="4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65"/>
      <c r="AR47" s="275"/>
      <c r="AS47" s="275"/>
      <c r="AT47" s="275"/>
      <c r="AU47" s="275"/>
      <c r="AV47" s="275"/>
      <c r="AW47" s="275"/>
      <c r="AX47" s="275"/>
      <c r="AY47" s="275"/>
      <c r="AZ47" s="211"/>
      <c r="BA47" s="36"/>
      <c r="BB47" s="36"/>
      <c r="BC47" s="36"/>
      <c r="BD47" s="36"/>
      <c r="BE47" s="4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65"/>
      <c r="CE47" s="275"/>
      <c r="CF47" s="275"/>
      <c r="CG47" s="275"/>
      <c r="CH47" s="275"/>
      <c r="CI47" s="275"/>
      <c r="CJ47" s="275"/>
      <c r="CK47" s="275"/>
      <c r="CL47" s="275"/>
    </row>
    <row r="48" spans="1:90">
      <c r="A48" s="202" t="s">
        <v>152</v>
      </c>
      <c r="B48" s="179">
        <v>4300</v>
      </c>
      <c r="C48" s="180" t="s">
        <v>153</v>
      </c>
      <c r="D48" s="200" t="s">
        <v>154</v>
      </c>
      <c r="E48" s="209"/>
      <c r="F48" s="211"/>
      <c r="G48" s="211"/>
      <c r="H48" s="211"/>
      <c r="I48" s="211"/>
      <c r="J48" s="211"/>
      <c r="K48" s="211"/>
      <c r="L48" s="211"/>
      <c r="M48" s="211"/>
      <c r="N48" s="36"/>
      <c r="O48" s="36"/>
      <c r="P48" s="36"/>
      <c r="Q48" s="36"/>
      <c r="R48" s="4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65"/>
      <c r="AR48" s="275"/>
      <c r="AS48" s="275"/>
      <c r="AT48" s="275"/>
      <c r="AU48" s="275"/>
      <c r="AV48" s="275"/>
      <c r="AW48" s="275"/>
      <c r="AX48" s="275"/>
      <c r="AY48" s="275"/>
      <c r="AZ48" s="211"/>
      <c r="BA48" s="36"/>
      <c r="BB48" s="36"/>
      <c r="BC48" s="36"/>
      <c r="BD48" s="36"/>
      <c r="BE48" s="4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65"/>
      <c r="CE48" s="275"/>
      <c r="CF48" s="275"/>
      <c r="CG48" s="275"/>
      <c r="CH48" s="275"/>
      <c r="CI48" s="275"/>
      <c r="CJ48" s="275"/>
      <c r="CK48" s="275"/>
      <c r="CL48" s="275"/>
    </row>
    <row r="49" spans="1:90">
      <c r="A49" s="202" t="s">
        <v>73</v>
      </c>
      <c r="B49" s="179">
        <v>5078</v>
      </c>
      <c r="C49" s="283" t="s">
        <v>155</v>
      </c>
      <c r="D49" s="200" t="s">
        <v>156</v>
      </c>
      <c r="E49" s="209"/>
      <c r="F49" s="211"/>
      <c r="G49" s="211"/>
      <c r="H49" s="211"/>
      <c r="I49" s="211"/>
      <c r="J49" s="211"/>
      <c r="K49" s="211"/>
      <c r="L49" s="211"/>
      <c r="M49" s="211"/>
      <c r="N49" s="36"/>
      <c r="O49" s="36"/>
      <c r="P49" s="36"/>
      <c r="Q49" s="36"/>
      <c r="R49" s="46"/>
      <c r="S49" s="36"/>
      <c r="T49" s="55"/>
      <c r="U49" s="36"/>
      <c r="V49" s="36"/>
      <c r="W49" s="5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65"/>
      <c r="AR49" s="275"/>
      <c r="AS49" s="275"/>
      <c r="AT49" s="275"/>
      <c r="AU49" s="275"/>
      <c r="AV49" s="275"/>
      <c r="AW49" s="275"/>
      <c r="AX49" s="275"/>
      <c r="AY49" s="275"/>
      <c r="AZ49" s="211"/>
      <c r="BA49" s="36"/>
      <c r="BB49" s="36"/>
      <c r="BC49" s="36"/>
      <c r="BD49" s="36"/>
      <c r="BE49" s="46"/>
      <c r="BF49" s="36"/>
      <c r="BG49" s="55"/>
      <c r="BH49" s="36"/>
      <c r="BI49" s="36"/>
      <c r="BJ49" s="5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65"/>
      <c r="CE49" s="275"/>
      <c r="CF49" s="275"/>
      <c r="CG49" s="275"/>
      <c r="CH49" s="275"/>
      <c r="CI49" s="275"/>
      <c r="CJ49" s="275"/>
      <c r="CK49" s="275"/>
      <c r="CL49" s="275"/>
    </row>
    <row r="50" spans="1:90">
      <c r="A50" s="27" t="s">
        <v>157</v>
      </c>
      <c r="B50" s="41">
        <f>SUM(B5:B49)-B17-B28-B49-B32</f>
        <v>313749</v>
      </c>
      <c r="C50" s="27" t="s">
        <v>12</v>
      </c>
      <c r="D50" s="73" t="s">
        <v>158</v>
      </c>
      <c r="E50" s="215">
        <f>SUM(E5:E49)</f>
        <v>28051</v>
      </c>
      <c r="F50" s="215">
        <f t="shared" ref="F50:AQ50" si="0">SUM(F5:F49)</f>
        <v>44977</v>
      </c>
      <c r="G50" s="215">
        <f t="shared" si="0"/>
        <v>27431</v>
      </c>
      <c r="H50" s="215">
        <f>SUM(H5:H49)</f>
        <v>62173</v>
      </c>
      <c r="I50" s="215">
        <f t="shared" si="0"/>
        <v>72166</v>
      </c>
      <c r="J50" s="215">
        <f t="shared" si="0"/>
        <v>66274</v>
      </c>
      <c r="K50" s="215">
        <f t="shared" si="0"/>
        <v>35250</v>
      </c>
      <c r="L50" s="215">
        <f t="shared" si="0"/>
        <v>14000</v>
      </c>
      <c r="M50" s="215">
        <f t="shared" si="0"/>
        <v>31669</v>
      </c>
      <c r="N50" s="74">
        <f t="shared" si="0"/>
        <v>0</v>
      </c>
      <c r="O50" s="74">
        <f t="shared" si="0"/>
        <v>0</v>
      </c>
      <c r="P50" s="74">
        <f t="shared" si="0"/>
        <v>0</v>
      </c>
      <c r="Q50" s="74">
        <f t="shared" si="0"/>
        <v>0</v>
      </c>
      <c r="R50" s="74">
        <f t="shared" si="0"/>
        <v>0</v>
      </c>
      <c r="S50" s="74">
        <f t="shared" si="0"/>
        <v>0</v>
      </c>
      <c r="T50" s="74">
        <f t="shared" si="0"/>
        <v>0</v>
      </c>
      <c r="U50" s="74">
        <f t="shared" si="0"/>
        <v>0</v>
      </c>
      <c r="V50" s="74">
        <f t="shared" si="0"/>
        <v>0</v>
      </c>
      <c r="W50" s="74">
        <f t="shared" si="0"/>
        <v>0</v>
      </c>
      <c r="X50" s="74">
        <f t="shared" si="0"/>
        <v>0</v>
      </c>
      <c r="Y50" s="74">
        <f t="shared" si="0"/>
        <v>0</v>
      </c>
      <c r="Z50" s="74">
        <f t="shared" si="0"/>
        <v>0</v>
      </c>
      <c r="AA50" s="74">
        <f t="shared" si="0"/>
        <v>0</v>
      </c>
      <c r="AB50" s="74">
        <f t="shared" si="0"/>
        <v>0</v>
      </c>
      <c r="AC50" s="74">
        <f t="shared" si="0"/>
        <v>0</v>
      </c>
      <c r="AD50" s="74">
        <f t="shared" si="0"/>
        <v>0</v>
      </c>
      <c r="AE50" s="74">
        <f t="shared" si="0"/>
        <v>0</v>
      </c>
      <c r="AF50" s="74">
        <f t="shared" si="0"/>
        <v>0</v>
      </c>
      <c r="AG50" s="74">
        <f t="shared" si="0"/>
        <v>0</v>
      </c>
      <c r="AH50" s="74">
        <f t="shared" si="0"/>
        <v>0</v>
      </c>
      <c r="AI50" s="74">
        <f t="shared" si="0"/>
        <v>0</v>
      </c>
      <c r="AJ50" s="74">
        <f t="shared" si="0"/>
        <v>0</v>
      </c>
      <c r="AK50" s="74">
        <f t="shared" si="0"/>
        <v>0</v>
      </c>
      <c r="AL50" s="74">
        <f t="shared" si="0"/>
        <v>0</v>
      </c>
      <c r="AM50" s="74">
        <f t="shared" si="0"/>
        <v>0</v>
      </c>
      <c r="AN50" s="74">
        <f t="shared" si="0"/>
        <v>0</v>
      </c>
      <c r="AO50" s="74">
        <f t="shared" si="0"/>
        <v>0</v>
      </c>
      <c r="AP50" s="74">
        <f t="shared" si="0"/>
        <v>0</v>
      </c>
      <c r="AQ50" s="74">
        <f t="shared" si="0"/>
        <v>0</v>
      </c>
      <c r="AR50" s="215">
        <f t="shared" ref="AR50:AU50" si="1">SUM(AR5:AR49)</f>
        <v>44577</v>
      </c>
      <c r="AS50" s="215">
        <f t="shared" si="1"/>
        <v>10477</v>
      </c>
      <c r="AT50" s="215">
        <f t="shared" si="1"/>
        <v>49249</v>
      </c>
      <c r="AU50" s="215">
        <f t="shared" si="1"/>
        <v>21926</v>
      </c>
      <c r="AV50" s="215">
        <f t="shared" ref="AV50:CH50" si="2">SUM(AV5:AV49)</f>
        <v>27931</v>
      </c>
      <c r="AW50" s="215">
        <f t="shared" si="2"/>
        <v>31876</v>
      </c>
      <c r="AX50" s="215">
        <f t="shared" si="2"/>
        <v>27931</v>
      </c>
      <c r="AY50" s="215">
        <f t="shared" si="2"/>
        <v>40703</v>
      </c>
      <c r="AZ50" s="215">
        <f t="shared" si="2"/>
        <v>26901</v>
      </c>
      <c r="BA50" s="74">
        <f t="shared" si="2"/>
        <v>0</v>
      </c>
      <c r="BB50" s="74">
        <f t="shared" si="2"/>
        <v>0</v>
      </c>
      <c r="BC50" s="74">
        <f t="shared" si="2"/>
        <v>0</v>
      </c>
      <c r="BD50" s="74">
        <f t="shared" si="2"/>
        <v>0</v>
      </c>
      <c r="BE50" s="74">
        <f t="shared" si="2"/>
        <v>0</v>
      </c>
      <c r="BF50" s="74">
        <f t="shared" si="2"/>
        <v>0</v>
      </c>
      <c r="BG50" s="74">
        <f t="shared" si="2"/>
        <v>0</v>
      </c>
      <c r="BH50" s="74">
        <f t="shared" si="2"/>
        <v>0</v>
      </c>
      <c r="BI50" s="74">
        <f t="shared" si="2"/>
        <v>0</v>
      </c>
      <c r="BJ50" s="74">
        <f t="shared" si="2"/>
        <v>0</v>
      </c>
      <c r="BK50" s="74">
        <f t="shared" si="2"/>
        <v>0</v>
      </c>
      <c r="BL50" s="74">
        <f t="shared" si="2"/>
        <v>0</v>
      </c>
      <c r="BM50" s="74">
        <f t="shared" si="2"/>
        <v>0</v>
      </c>
      <c r="BN50" s="74">
        <f t="shared" si="2"/>
        <v>0</v>
      </c>
      <c r="BO50" s="74">
        <f t="shared" si="2"/>
        <v>0</v>
      </c>
      <c r="BP50" s="74">
        <f t="shared" si="2"/>
        <v>0</v>
      </c>
      <c r="BQ50" s="74">
        <f t="shared" si="2"/>
        <v>0</v>
      </c>
      <c r="BR50" s="74">
        <f t="shared" si="2"/>
        <v>0</v>
      </c>
      <c r="BS50" s="74">
        <f t="shared" si="2"/>
        <v>0</v>
      </c>
      <c r="BT50" s="74">
        <f t="shared" si="2"/>
        <v>0</v>
      </c>
      <c r="BU50" s="74">
        <f t="shared" si="2"/>
        <v>0</v>
      </c>
      <c r="BV50" s="74">
        <f t="shared" si="2"/>
        <v>0</v>
      </c>
      <c r="BW50" s="74">
        <f t="shared" si="2"/>
        <v>0</v>
      </c>
      <c r="BX50" s="74">
        <f t="shared" si="2"/>
        <v>0</v>
      </c>
      <c r="BY50" s="74">
        <f t="shared" si="2"/>
        <v>0</v>
      </c>
      <c r="BZ50" s="74">
        <f t="shared" si="2"/>
        <v>0</v>
      </c>
      <c r="CA50" s="74">
        <f t="shared" si="2"/>
        <v>0</v>
      </c>
      <c r="CB50" s="74">
        <f t="shared" si="2"/>
        <v>0</v>
      </c>
      <c r="CC50" s="74">
        <f t="shared" si="2"/>
        <v>0</v>
      </c>
      <c r="CD50" s="74">
        <f t="shared" si="2"/>
        <v>0</v>
      </c>
      <c r="CE50" s="215">
        <f t="shared" si="2"/>
        <v>8476</v>
      </c>
      <c r="CF50" s="215">
        <f t="shared" si="2"/>
        <v>30740</v>
      </c>
      <c r="CG50" s="215">
        <f t="shared" si="2"/>
        <v>17046</v>
      </c>
      <c r="CH50" s="215">
        <f t="shared" si="2"/>
        <v>22476</v>
      </c>
      <c r="CI50" s="215">
        <f t="shared" ref="CI50:CL50" si="3">SUM(CI5:CI49)</f>
        <v>0</v>
      </c>
      <c r="CJ50" s="215">
        <f t="shared" si="3"/>
        <v>0</v>
      </c>
      <c r="CK50" s="215">
        <f t="shared" si="3"/>
        <v>0</v>
      </c>
      <c r="CL50" s="215">
        <f t="shared" si="3"/>
        <v>12901</v>
      </c>
    </row>
    <row r="51" spans="1:90">
      <c r="A51" s="27"/>
      <c r="B51" s="51"/>
      <c r="C51" s="27"/>
      <c r="D51" s="73" t="s">
        <v>159</v>
      </c>
      <c r="E51" s="216">
        <f>$B$50+B32-E50</f>
        <v>290371</v>
      </c>
      <c r="F51" s="216">
        <f>$B$50+B32-F50</f>
        <v>273445</v>
      </c>
      <c r="G51" s="216">
        <f>$B$50+B32-G50</f>
        <v>290991</v>
      </c>
      <c r="H51" s="216">
        <f>$B$50+B32-H50</f>
        <v>256249</v>
      </c>
      <c r="I51" s="216">
        <f>$B$50+B32-I50</f>
        <v>246256</v>
      </c>
      <c r="J51" s="216">
        <f>$B$50+B32-J50</f>
        <v>252148</v>
      </c>
      <c r="K51" s="216">
        <f>$B$50+B32-K50</f>
        <v>283172</v>
      </c>
      <c r="L51" s="216">
        <f t="shared" ref="F51:AU51" si="4">$B$50-L50</f>
        <v>299749</v>
      </c>
      <c r="M51" s="216">
        <f t="shared" si="4"/>
        <v>282080</v>
      </c>
      <c r="N51" s="216">
        <f t="shared" si="4"/>
        <v>313749</v>
      </c>
      <c r="O51" s="216">
        <f t="shared" si="4"/>
        <v>313749</v>
      </c>
      <c r="P51" s="216">
        <f t="shared" si="4"/>
        <v>313749</v>
      </c>
      <c r="Q51" s="216">
        <f t="shared" si="4"/>
        <v>313749</v>
      </c>
      <c r="R51" s="216">
        <f t="shared" si="4"/>
        <v>313749</v>
      </c>
      <c r="S51" s="216">
        <f t="shared" si="4"/>
        <v>313749</v>
      </c>
      <c r="T51" s="216">
        <f t="shared" si="4"/>
        <v>313749</v>
      </c>
      <c r="U51" s="216">
        <f t="shared" si="4"/>
        <v>313749</v>
      </c>
      <c r="V51" s="216">
        <f t="shared" si="4"/>
        <v>313749</v>
      </c>
      <c r="W51" s="216">
        <f t="shared" si="4"/>
        <v>313749</v>
      </c>
      <c r="X51" s="216">
        <f t="shared" si="4"/>
        <v>313749</v>
      </c>
      <c r="Y51" s="216">
        <f t="shared" si="4"/>
        <v>313749</v>
      </c>
      <c r="Z51" s="216">
        <f t="shared" si="4"/>
        <v>313749</v>
      </c>
      <c r="AA51" s="216">
        <f t="shared" si="4"/>
        <v>313749</v>
      </c>
      <c r="AB51" s="216">
        <f t="shared" si="4"/>
        <v>313749</v>
      </c>
      <c r="AC51" s="216">
        <f t="shared" si="4"/>
        <v>313749</v>
      </c>
      <c r="AD51" s="216">
        <f t="shared" si="4"/>
        <v>313749</v>
      </c>
      <c r="AE51" s="216">
        <f t="shared" si="4"/>
        <v>313749</v>
      </c>
      <c r="AF51" s="216">
        <f t="shared" si="4"/>
        <v>313749</v>
      </c>
      <c r="AG51" s="216">
        <f t="shared" si="4"/>
        <v>313749</v>
      </c>
      <c r="AH51" s="216">
        <f t="shared" si="4"/>
        <v>313749</v>
      </c>
      <c r="AI51" s="216">
        <f t="shared" si="4"/>
        <v>313749</v>
      </c>
      <c r="AJ51" s="216">
        <f t="shared" si="4"/>
        <v>313749</v>
      </c>
      <c r="AK51" s="216">
        <f t="shared" si="4"/>
        <v>313749</v>
      </c>
      <c r="AL51" s="216">
        <f t="shared" si="4"/>
        <v>313749</v>
      </c>
      <c r="AM51" s="216">
        <f t="shared" si="4"/>
        <v>313749</v>
      </c>
      <c r="AN51" s="216">
        <f t="shared" si="4"/>
        <v>313749</v>
      </c>
      <c r="AO51" s="216">
        <f t="shared" si="4"/>
        <v>313749</v>
      </c>
      <c r="AP51" s="216">
        <f t="shared" si="4"/>
        <v>313749</v>
      </c>
      <c r="AQ51" s="216">
        <f t="shared" si="4"/>
        <v>313749</v>
      </c>
      <c r="AR51" s="216">
        <f t="shared" si="4"/>
        <v>269172</v>
      </c>
      <c r="AS51" s="216">
        <f t="shared" si="4"/>
        <v>303272</v>
      </c>
      <c r="AT51" s="216">
        <f t="shared" si="4"/>
        <v>264500</v>
      </c>
      <c r="AU51" s="216">
        <f t="shared" si="4"/>
        <v>291823</v>
      </c>
      <c r="AV51" s="216">
        <f t="shared" ref="AV51:CH51" si="5">$B$50-AV50</f>
        <v>285818</v>
      </c>
      <c r="AW51" s="216">
        <f t="shared" si="5"/>
        <v>281873</v>
      </c>
      <c r="AX51" s="216">
        <f t="shared" si="5"/>
        <v>285818</v>
      </c>
      <c r="AY51" s="216">
        <f t="shared" si="5"/>
        <v>273046</v>
      </c>
      <c r="AZ51" s="216">
        <f t="shared" si="5"/>
        <v>286848</v>
      </c>
      <c r="BA51" s="216">
        <f t="shared" si="5"/>
        <v>313749</v>
      </c>
      <c r="BB51" s="216">
        <f t="shared" si="5"/>
        <v>313749</v>
      </c>
      <c r="BC51" s="216">
        <f t="shared" si="5"/>
        <v>313749</v>
      </c>
      <c r="BD51" s="216">
        <f t="shared" si="5"/>
        <v>313749</v>
      </c>
      <c r="BE51" s="216">
        <f t="shared" si="5"/>
        <v>313749</v>
      </c>
      <c r="BF51" s="216">
        <f t="shared" si="5"/>
        <v>313749</v>
      </c>
      <c r="BG51" s="216">
        <f t="shared" si="5"/>
        <v>313749</v>
      </c>
      <c r="BH51" s="216">
        <f t="shared" si="5"/>
        <v>313749</v>
      </c>
      <c r="BI51" s="216">
        <f t="shared" si="5"/>
        <v>313749</v>
      </c>
      <c r="BJ51" s="216">
        <f t="shared" si="5"/>
        <v>313749</v>
      </c>
      <c r="BK51" s="216">
        <f t="shared" si="5"/>
        <v>313749</v>
      </c>
      <c r="BL51" s="216">
        <f t="shared" si="5"/>
        <v>313749</v>
      </c>
      <c r="BM51" s="216">
        <f t="shared" si="5"/>
        <v>313749</v>
      </c>
      <c r="BN51" s="216">
        <f t="shared" si="5"/>
        <v>313749</v>
      </c>
      <c r="BO51" s="216">
        <f t="shared" si="5"/>
        <v>313749</v>
      </c>
      <c r="BP51" s="216">
        <f t="shared" si="5"/>
        <v>313749</v>
      </c>
      <c r="BQ51" s="216">
        <f t="shared" si="5"/>
        <v>313749</v>
      </c>
      <c r="BR51" s="216">
        <f t="shared" si="5"/>
        <v>313749</v>
      </c>
      <c r="BS51" s="216">
        <f t="shared" si="5"/>
        <v>313749</v>
      </c>
      <c r="BT51" s="216">
        <f t="shared" si="5"/>
        <v>313749</v>
      </c>
      <c r="BU51" s="216">
        <f t="shared" si="5"/>
        <v>313749</v>
      </c>
      <c r="BV51" s="216">
        <f t="shared" si="5"/>
        <v>313749</v>
      </c>
      <c r="BW51" s="216">
        <f t="shared" si="5"/>
        <v>313749</v>
      </c>
      <c r="BX51" s="216">
        <f t="shared" si="5"/>
        <v>313749</v>
      </c>
      <c r="BY51" s="216">
        <f t="shared" si="5"/>
        <v>313749</v>
      </c>
      <c r="BZ51" s="216">
        <f t="shared" si="5"/>
        <v>313749</v>
      </c>
      <c r="CA51" s="216">
        <f t="shared" si="5"/>
        <v>313749</v>
      </c>
      <c r="CB51" s="216">
        <f t="shared" si="5"/>
        <v>313749</v>
      </c>
      <c r="CC51" s="216">
        <f t="shared" si="5"/>
        <v>313749</v>
      </c>
      <c r="CD51" s="216">
        <f t="shared" si="5"/>
        <v>313749</v>
      </c>
      <c r="CE51" s="216">
        <f t="shared" si="5"/>
        <v>305273</v>
      </c>
      <c r="CF51" s="216">
        <f t="shared" si="5"/>
        <v>283009</v>
      </c>
      <c r="CG51" s="216">
        <f t="shared" si="5"/>
        <v>296703</v>
      </c>
      <c r="CH51" s="216">
        <f t="shared" si="5"/>
        <v>291273</v>
      </c>
      <c r="CI51" s="216">
        <f t="shared" ref="CI51:CL51" si="6">$B$50-CI50</f>
        <v>313749</v>
      </c>
      <c r="CJ51" s="216">
        <f t="shared" si="6"/>
        <v>313749</v>
      </c>
      <c r="CK51" s="216">
        <f t="shared" si="6"/>
        <v>313749</v>
      </c>
      <c r="CL51" s="216">
        <f t="shared" si="6"/>
        <v>300848</v>
      </c>
    </row>
    <row r="52" spans="1:90">
      <c r="A52" s="35"/>
      <c r="B52" s="52"/>
      <c r="C52" s="35"/>
      <c r="D52" s="82" t="s">
        <v>160</v>
      </c>
      <c r="E52" s="217">
        <f>E50/$B$50</f>
        <v>8.94058626481678E-2</v>
      </c>
      <c r="F52" s="217">
        <f t="shared" ref="F52:M52" si="7">F50/$B$50</f>
        <v>0.14335344495121896</v>
      </c>
      <c r="G52" s="217">
        <f t="shared" si="7"/>
        <v>8.7429760732305128E-2</v>
      </c>
      <c r="H52" s="217">
        <f t="shared" si="7"/>
        <v>0.19816158776601678</v>
      </c>
      <c r="I52" s="217">
        <f t="shared" si="7"/>
        <v>0.23001188848410672</v>
      </c>
      <c r="J52" s="217">
        <f t="shared" si="7"/>
        <v>0.21123254576110204</v>
      </c>
      <c r="K52" s="217">
        <f t="shared" si="7"/>
        <v>0.11235095570025722</v>
      </c>
      <c r="L52" s="217">
        <f t="shared" si="7"/>
        <v>4.4621656164641164E-2</v>
      </c>
      <c r="M52" s="217">
        <f t="shared" si="7"/>
        <v>0.10093737350557293</v>
      </c>
      <c r="N52" s="83">
        <f t="shared" ref="F52:AQ52" si="8">N50/N51</f>
        <v>0</v>
      </c>
      <c r="O52" s="83">
        <f t="shared" si="8"/>
        <v>0</v>
      </c>
      <c r="P52" s="83">
        <f t="shared" si="8"/>
        <v>0</v>
      </c>
      <c r="Q52" s="83">
        <f t="shared" si="8"/>
        <v>0</v>
      </c>
      <c r="R52" s="83">
        <f t="shared" si="8"/>
        <v>0</v>
      </c>
      <c r="S52" s="83">
        <f t="shared" si="8"/>
        <v>0</v>
      </c>
      <c r="T52" s="83">
        <f t="shared" si="8"/>
        <v>0</v>
      </c>
      <c r="U52" s="83">
        <f t="shared" si="8"/>
        <v>0</v>
      </c>
      <c r="V52" s="83">
        <f t="shared" si="8"/>
        <v>0</v>
      </c>
      <c r="W52" s="83">
        <f t="shared" si="8"/>
        <v>0</v>
      </c>
      <c r="X52" s="83">
        <f t="shared" si="8"/>
        <v>0</v>
      </c>
      <c r="Y52" s="83">
        <f t="shared" si="8"/>
        <v>0</v>
      </c>
      <c r="Z52" s="83">
        <f t="shared" si="8"/>
        <v>0</v>
      </c>
      <c r="AA52" s="83">
        <f t="shared" si="8"/>
        <v>0</v>
      </c>
      <c r="AB52" s="83">
        <f t="shared" si="8"/>
        <v>0</v>
      </c>
      <c r="AC52" s="83">
        <f t="shared" si="8"/>
        <v>0</v>
      </c>
      <c r="AD52" s="83">
        <f t="shared" si="8"/>
        <v>0</v>
      </c>
      <c r="AE52" s="83">
        <f t="shared" si="8"/>
        <v>0</v>
      </c>
      <c r="AF52" s="83">
        <f t="shared" si="8"/>
        <v>0</v>
      </c>
      <c r="AG52" s="83">
        <f t="shared" si="8"/>
        <v>0</v>
      </c>
      <c r="AH52" s="83">
        <f t="shared" si="8"/>
        <v>0</v>
      </c>
      <c r="AI52" s="83">
        <f t="shared" si="8"/>
        <v>0</v>
      </c>
      <c r="AJ52" s="83">
        <f t="shared" si="8"/>
        <v>0</v>
      </c>
      <c r="AK52" s="83">
        <f t="shared" si="8"/>
        <v>0</v>
      </c>
      <c r="AL52" s="83">
        <f t="shared" si="8"/>
        <v>0</v>
      </c>
      <c r="AM52" s="83">
        <f t="shared" si="8"/>
        <v>0</v>
      </c>
      <c r="AN52" s="83">
        <f t="shared" si="8"/>
        <v>0</v>
      </c>
      <c r="AO52" s="83">
        <f t="shared" si="8"/>
        <v>0</v>
      </c>
      <c r="AP52" s="83">
        <f t="shared" si="8"/>
        <v>0</v>
      </c>
      <c r="AQ52" s="83">
        <f t="shared" si="8"/>
        <v>0</v>
      </c>
      <c r="AR52" s="217">
        <f t="shared" ref="AR52:AU52" si="9">AR50/$B$50</f>
        <v>0.14207854048937207</v>
      </c>
      <c r="AS52" s="217">
        <f t="shared" si="9"/>
        <v>3.3392935116924677E-2</v>
      </c>
      <c r="AT52" s="217">
        <f t="shared" si="9"/>
        <v>0.15696942460374375</v>
      </c>
      <c r="AU52" s="217">
        <f t="shared" si="9"/>
        <v>6.9883888076137296E-2</v>
      </c>
      <c r="AV52" s="217">
        <f t="shared" ref="AV52:AZ52" si="10">AV50/$B$50</f>
        <v>8.9023391309613731E-2</v>
      </c>
      <c r="AW52" s="217">
        <f t="shared" si="10"/>
        <v>0.10159713656457869</v>
      </c>
      <c r="AX52" s="217">
        <f t="shared" si="10"/>
        <v>8.9023391309613731E-2</v>
      </c>
      <c r="AY52" s="217">
        <f t="shared" si="10"/>
        <v>0.12973109077638495</v>
      </c>
      <c r="AZ52" s="217">
        <f t="shared" si="10"/>
        <v>8.5740512320357995E-2</v>
      </c>
      <c r="BA52" s="83">
        <f t="shared" ref="BA52:CH52" si="11">BA50/BA51</f>
        <v>0</v>
      </c>
      <c r="BB52" s="83">
        <f t="shared" si="11"/>
        <v>0</v>
      </c>
      <c r="BC52" s="83">
        <f t="shared" si="11"/>
        <v>0</v>
      </c>
      <c r="BD52" s="83">
        <f t="shared" si="11"/>
        <v>0</v>
      </c>
      <c r="BE52" s="83">
        <f t="shared" si="11"/>
        <v>0</v>
      </c>
      <c r="BF52" s="83">
        <f t="shared" si="11"/>
        <v>0</v>
      </c>
      <c r="BG52" s="83">
        <f t="shared" si="11"/>
        <v>0</v>
      </c>
      <c r="BH52" s="83">
        <f t="shared" si="11"/>
        <v>0</v>
      </c>
      <c r="BI52" s="83">
        <f t="shared" si="11"/>
        <v>0</v>
      </c>
      <c r="BJ52" s="83">
        <f t="shared" si="11"/>
        <v>0</v>
      </c>
      <c r="BK52" s="83">
        <f t="shared" si="11"/>
        <v>0</v>
      </c>
      <c r="BL52" s="83">
        <f t="shared" si="11"/>
        <v>0</v>
      </c>
      <c r="BM52" s="83">
        <f t="shared" si="11"/>
        <v>0</v>
      </c>
      <c r="BN52" s="83">
        <f t="shared" si="11"/>
        <v>0</v>
      </c>
      <c r="BO52" s="83">
        <f t="shared" si="11"/>
        <v>0</v>
      </c>
      <c r="BP52" s="83">
        <f t="shared" si="11"/>
        <v>0</v>
      </c>
      <c r="BQ52" s="83">
        <f t="shared" si="11"/>
        <v>0</v>
      </c>
      <c r="BR52" s="83">
        <f t="shared" si="11"/>
        <v>0</v>
      </c>
      <c r="BS52" s="83">
        <f t="shared" si="11"/>
        <v>0</v>
      </c>
      <c r="BT52" s="83">
        <f t="shared" si="11"/>
        <v>0</v>
      </c>
      <c r="BU52" s="83">
        <f t="shared" si="11"/>
        <v>0</v>
      </c>
      <c r="BV52" s="83">
        <f t="shared" si="11"/>
        <v>0</v>
      </c>
      <c r="BW52" s="83">
        <f t="shared" si="11"/>
        <v>0</v>
      </c>
      <c r="BX52" s="83">
        <f t="shared" si="11"/>
        <v>0</v>
      </c>
      <c r="BY52" s="83">
        <f t="shared" si="11"/>
        <v>0</v>
      </c>
      <c r="BZ52" s="83">
        <f t="shared" si="11"/>
        <v>0</v>
      </c>
      <c r="CA52" s="83">
        <f t="shared" si="11"/>
        <v>0</v>
      </c>
      <c r="CB52" s="83">
        <f t="shared" si="11"/>
        <v>0</v>
      </c>
      <c r="CC52" s="83">
        <f t="shared" si="11"/>
        <v>0</v>
      </c>
      <c r="CD52" s="83">
        <f t="shared" si="11"/>
        <v>0</v>
      </c>
      <c r="CE52" s="217">
        <f t="shared" ref="CE52:CL52" si="12">CE50/$B$50</f>
        <v>2.7015225546535605E-2</v>
      </c>
      <c r="CF52" s="217">
        <f t="shared" si="12"/>
        <v>9.797640789293352E-2</v>
      </c>
      <c r="CG52" s="217">
        <f t="shared" si="12"/>
        <v>5.433005364160523E-2</v>
      </c>
      <c r="CH52" s="217">
        <f t="shared" si="12"/>
        <v>7.163688171117677E-2</v>
      </c>
      <c r="CI52" s="217">
        <f t="shared" si="12"/>
        <v>0</v>
      </c>
      <c r="CJ52" s="217">
        <f t="shared" si="12"/>
        <v>0</v>
      </c>
      <c r="CK52" s="217">
        <f t="shared" si="12"/>
        <v>0</v>
      </c>
      <c r="CL52" s="217">
        <f t="shared" si="12"/>
        <v>4.1118856155716831E-2</v>
      </c>
    </row>
    <row r="53" spans="1:90">
      <c r="A53" s="10"/>
      <c r="B53" s="39"/>
      <c r="C53" s="10"/>
      <c r="D53" s="10"/>
      <c r="E53" s="207"/>
      <c r="F53" s="207"/>
      <c r="G53" s="207"/>
      <c r="H53" s="207"/>
      <c r="I53" s="207"/>
      <c r="J53" s="207"/>
      <c r="K53" s="207"/>
      <c r="L53" s="207"/>
      <c r="M53" s="207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Z53" s="207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90">
      <c r="A54" s="10"/>
      <c r="B54" s="39"/>
      <c r="C54" s="10"/>
      <c r="D54" s="10"/>
      <c r="E54" s="207"/>
      <c r="F54" s="207"/>
      <c r="G54" s="207"/>
      <c r="H54" s="207"/>
      <c r="I54" s="207"/>
      <c r="J54" s="207"/>
      <c r="K54" s="207"/>
      <c r="L54" s="207"/>
      <c r="M54" s="207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Z54" s="207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90">
      <c r="A55" s="10"/>
      <c r="B55" s="39"/>
      <c r="C55" s="10"/>
      <c r="D55" s="10"/>
      <c r="E55" s="207"/>
      <c r="F55" s="207"/>
      <c r="G55" s="207"/>
      <c r="H55" s="207"/>
      <c r="I55" s="207"/>
      <c r="J55" s="207"/>
      <c r="K55" s="207"/>
      <c r="L55" s="207"/>
      <c r="M55" s="207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Z55" s="207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90">
      <c r="A56" s="198" t="s">
        <v>161</v>
      </c>
      <c r="B56" s="39"/>
      <c r="C56" s="10"/>
      <c r="D56" s="10"/>
      <c r="E56" s="207"/>
      <c r="F56" s="207"/>
      <c r="G56" s="207"/>
      <c r="H56" s="207"/>
      <c r="I56" s="207"/>
      <c r="J56" s="207"/>
      <c r="K56" s="207"/>
      <c r="L56" s="207"/>
      <c r="M56" s="207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Z56" s="207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90">
      <c r="A57" s="114" t="s">
        <v>162</v>
      </c>
    </row>
  </sheetData>
  <sheetProtection algorithmName="SHA-512" hashValue="Qft0kp4qOggL9x8hEiN9cVrKKiU9SejffRWxSa2N+BQJ2GZUhGCgwBlimzl0coV4ARe9rz6DYC1aItkMoQPQjw==" saltValue="uckzWP9rYso6XqGhdQZbOQ==" spinCount="100000" sheet="1" objects="1" scenarios="1"/>
  <mergeCells count="9">
    <mergeCell ref="A25:A27"/>
    <mergeCell ref="E3:H3"/>
    <mergeCell ref="A5:A13"/>
    <mergeCell ref="A18:A23"/>
    <mergeCell ref="CI3:CL3"/>
    <mergeCell ref="AZ3:CH3"/>
    <mergeCell ref="AV3:AY3"/>
    <mergeCell ref="I3:L3"/>
    <mergeCell ref="M3:AU3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169B8-4BD0-4C72-8B6C-CECBCE40F936}">
  <sheetPr>
    <tabColor rgb="FFCBD23C"/>
  </sheetPr>
  <dimension ref="A1:AQ57"/>
  <sheetViews>
    <sheetView showGridLines="0" topLeftCell="A20" zoomScale="60" zoomScaleNormal="60" workbookViewId="0">
      <selection activeCell="C48" sqref="C48"/>
    </sheetView>
  </sheetViews>
  <sheetFormatPr defaultColWidth="9.140625" defaultRowHeight="15"/>
  <cols>
    <col min="1" max="1" width="30.28515625" customWidth="1"/>
    <col min="2" max="2" width="16.5703125" style="1" customWidth="1"/>
    <col min="3" max="3" width="55.42578125" style="1" customWidth="1"/>
    <col min="4" max="4" width="76.5703125" customWidth="1"/>
    <col min="5" max="5" width="8.140625" hidden="1" customWidth="1"/>
    <col min="6" max="6" width="9.140625" hidden="1" customWidth="1"/>
    <col min="7" max="7" width="11.28515625" hidden="1" customWidth="1"/>
    <col min="8" max="8" width="11" hidden="1" customWidth="1"/>
    <col min="9" max="9" width="11.7109375" hidden="1" customWidth="1"/>
    <col min="10" max="10" width="10.85546875" hidden="1" customWidth="1"/>
    <col min="11" max="11" width="11.28515625" hidden="1" customWidth="1"/>
    <col min="12" max="14" width="11.5703125" hidden="1" customWidth="1"/>
    <col min="15" max="15" width="11.28515625" hidden="1" customWidth="1"/>
    <col min="16" max="16" width="13" hidden="1" customWidth="1"/>
    <col min="17" max="17" width="12" hidden="1" customWidth="1"/>
    <col min="18" max="18" width="11.7109375" hidden="1" customWidth="1"/>
    <col min="19" max="19" width="12.42578125" hidden="1" customWidth="1"/>
    <col min="20" max="20" width="8.140625" hidden="1" customWidth="1"/>
    <col min="21" max="25" width="0" hidden="1" customWidth="1"/>
    <col min="26" max="26" width="0.42578125" customWidth="1"/>
    <col min="27" max="34" width="0" hidden="1" customWidth="1"/>
  </cols>
  <sheetData>
    <row r="1" spans="1:43" ht="26.25">
      <c r="A1" s="18" t="s">
        <v>163</v>
      </c>
      <c r="B1" s="38"/>
      <c r="C1" s="18"/>
      <c r="D1" s="18"/>
      <c r="E1" s="19" t="s">
        <v>164</v>
      </c>
      <c r="F1" s="9" t="s">
        <v>165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43">
      <c r="A2" s="10"/>
      <c r="B2" s="3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43" ht="34.5" customHeight="1">
      <c r="A3" s="20" t="s">
        <v>11</v>
      </c>
      <c r="B3" s="43"/>
      <c r="C3" s="21" t="s">
        <v>12</v>
      </c>
      <c r="D3" s="22" t="s">
        <v>12</v>
      </c>
      <c r="E3" s="352" t="s">
        <v>16</v>
      </c>
      <c r="F3" s="352"/>
      <c r="G3" s="352"/>
      <c r="H3" s="353"/>
      <c r="I3" s="352" t="s">
        <v>17</v>
      </c>
      <c r="J3" s="352"/>
      <c r="K3" s="352"/>
      <c r="L3" s="352"/>
      <c r="M3" s="353"/>
      <c r="N3" s="352" t="s">
        <v>18</v>
      </c>
      <c r="O3" s="352"/>
      <c r="P3" s="352"/>
      <c r="Q3" s="353"/>
      <c r="R3" s="352" t="s">
        <v>166</v>
      </c>
      <c r="S3" s="352"/>
      <c r="T3" s="352"/>
      <c r="U3" s="353"/>
      <c r="V3" s="352" t="s">
        <v>167</v>
      </c>
      <c r="W3" s="352"/>
      <c r="X3" s="352"/>
      <c r="Y3" s="352"/>
      <c r="Z3" s="353"/>
      <c r="AA3" s="352" t="s">
        <v>168</v>
      </c>
      <c r="AB3" s="352"/>
      <c r="AC3" s="352"/>
      <c r="AD3" s="353"/>
      <c r="AE3" s="352" t="s">
        <v>169</v>
      </c>
      <c r="AF3" s="352"/>
      <c r="AG3" s="352"/>
      <c r="AH3" s="353"/>
      <c r="AI3" s="326" t="s">
        <v>170</v>
      </c>
      <c r="AJ3" s="327"/>
      <c r="AK3" s="327"/>
      <c r="AL3" s="328"/>
      <c r="AM3" s="323" t="s">
        <v>171</v>
      </c>
      <c r="AN3" s="324"/>
      <c r="AO3" s="324"/>
      <c r="AP3" s="324"/>
      <c r="AQ3" s="325"/>
    </row>
    <row r="4" spans="1:43">
      <c r="A4" s="30" t="s">
        <v>19</v>
      </c>
      <c r="B4" s="40" t="s">
        <v>20</v>
      </c>
      <c r="C4" s="57" t="s">
        <v>21</v>
      </c>
      <c r="D4" s="26" t="s">
        <v>22</v>
      </c>
      <c r="E4" s="24">
        <v>14</v>
      </c>
      <c r="F4" s="24">
        <v>15</v>
      </c>
      <c r="G4" s="24">
        <v>16</v>
      </c>
      <c r="H4" s="26">
        <v>17</v>
      </c>
      <c r="I4" s="24">
        <v>18</v>
      </c>
      <c r="J4" s="24">
        <v>19</v>
      </c>
      <c r="K4" s="24">
        <v>20</v>
      </c>
      <c r="L4" s="24">
        <v>21</v>
      </c>
      <c r="M4" s="26">
        <v>22</v>
      </c>
      <c r="N4" s="24">
        <v>23</v>
      </c>
      <c r="O4" s="24">
        <v>24</v>
      </c>
      <c r="P4" s="24">
        <v>25</v>
      </c>
      <c r="Q4" s="25">
        <v>26</v>
      </c>
      <c r="R4" s="24">
        <v>27</v>
      </c>
      <c r="S4" s="24">
        <v>28</v>
      </c>
      <c r="T4" s="24">
        <v>29</v>
      </c>
      <c r="U4" s="26">
        <v>30</v>
      </c>
      <c r="V4" s="24">
        <v>31</v>
      </c>
      <c r="W4" s="24">
        <v>32</v>
      </c>
      <c r="X4" s="24">
        <v>33</v>
      </c>
      <c r="Y4" s="24">
        <v>34</v>
      </c>
      <c r="Z4" s="26">
        <v>35</v>
      </c>
      <c r="AA4" s="24">
        <v>36</v>
      </c>
      <c r="AB4" s="24">
        <v>37</v>
      </c>
      <c r="AC4" s="24">
        <v>38</v>
      </c>
      <c r="AD4" s="25">
        <v>39</v>
      </c>
      <c r="AE4" s="24">
        <v>40</v>
      </c>
      <c r="AF4" s="24">
        <v>41</v>
      </c>
      <c r="AG4" s="24">
        <v>42</v>
      </c>
      <c r="AH4" s="24">
        <v>43</v>
      </c>
      <c r="AI4" s="178">
        <v>44</v>
      </c>
      <c r="AJ4" s="170">
        <v>45</v>
      </c>
      <c r="AK4" s="170">
        <v>46</v>
      </c>
      <c r="AL4" s="171">
        <v>47</v>
      </c>
      <c r="AM4" s="168">
        <v>48</v>
      </c>
      <c r="AN4" s="168">
        <v>49</v>
      </c>
      <c r="AO4" s="168">
        <v>50</v>
      </c>
      <c r="AP4" s="168">
        <v>51</v>
      </c>
      <c r="AQ4" s="169">
        <v>52</v>
      </c>
    </row>
    <row r="5" spans="1:43" ht="30.75" customHeight="1">
      <c r="A5" s="329" t="s">
        <v>49</v>
      </c>
      <c r="B5" s="179">
        <v>12901</v>
      </c>
      <c r="C5" s="180" t="s">
        <v>50</v>
      </c>
      <c r="D5" s="180" t="s">
        <v>51</v>
      </c>
      <c r="E5" s="187" t="s">
        <v>60</v>
      </c>
      <c r="F5" s="47">
        <v>12901</v>
      </c>
      <c r="G5" s="47">
        <v>12901</v>
      </c>
      <c r="H5" s="36" t="s">
        <v>12</v>
      </c>
      <c r="I5" s="47">
        <v>12901</v>
      </c>
      <c r="J5" s="36" t="s">
        <v>12</v>
      </c>
      <c r="K5" s="36" t="s">
        <v>12</v>
      </c>
      <c r="L5" s="47">
        <v>12901</v>
      </c>
      <c r="M5" s="36" t="s">
        <v>12</v>
      </c>
      <c r="N5" s="36" t="s">
        <v>12</v>
      </c>
      <c r="O5" s="36" t="s">
        <v>12</v>
      </c>
      <c r="P5" s="47">
        <v>12901</v>
      </c>
      <c r="Q5" s="36" t="s">
        <v>12</v>
      </c>
      <c r="R5" s="46" t="s">
        <v>12</v>
      </c>
      <c r="S5" s="36" t="s">
        <v>12</v>
      </c>
      <c r="T5" s="36" t="s">
        <v>12</v>
      </c>
      <c r="U5" s="36" t="s">
        <v>12</v>
      </c>
      <c r="V5" s="36" t="s">
        <v>12</v>
      </c>
      <c r="W5" s="36">
        <v>12901</v>
      </c>
      <c r="X5" s="36" t="s">
        <v>12</v>
      </c>
      <c r="Y5" s="64">
        <v>12901</v>
      </c>
      <c r="Z5" s="147">
        <v>12901</v>
      </c>
      <c r="AA5" s="127" t="s">
        <v>12</v>
      </c>
      <c r="AB5" s="128" t="s">
        <v>12</v>
      </c>
      <c r="AC5" s="129">
        <v>12901</v>
      </c>
      <c r="AD5" s="130" t="s">
        <v>12</v>
      </c>
      <c r="AE5" s="138" t="s">
        <v>12</v>
      </c>
      <c r="AF5" s="129">
        <v>12901</v>
      </c>
      <c r="AG5" s="129">
        <v>12901</v>
      </c>
      <c r="AH5" s="175" t="s">
        <v>12</v>
      </c>
      <c r="AI5" s="173" t="s">
        <v>12</v>
      </c>
      <c r="AJ5" s="172">
        <v>12901</v>
      </c>
      <c r="AK5" s="172">
        <v>12901</v>
      </c>
      <c r="AL5" s="173">
        <v>12901</v>
      </c>
      <c r="AM5" s="146"/>
      <c r="AN5" s="166">
        <v>12901</v>
      </c>
      <c r="AO5" s="166"/>
      <c r="AP5" s="137"/>
      <c r="AQ5" s="167"/>
    </row>
    <row r="6" spans="1:43" ht="30.75" customHeight="1">
      <c r="A6" s="329"/>
      <c r="B6" s="179">
        <v>10270</v>
      </c>
      <c r="C6" s="180" t="s">
        <v>52</v>
      </c>
      <c r="D6" s="180" t="s">
        <v>53</v>
      </c>
      <c r="E6" s="187" t="s">
        <v>60</v>
      </c>
      <c r="F6" s="36"/>
      <c r="G6" s="36"/>
      <c r="H6" s="36"/>
      <c r="I6" s="47">
        <v>10270</v>
      </c>
      <c r="J6" s="36"/>
      <c r="K6" s="36"/>
      <c r="L6" s="36"/>
      <c r="M6" s="36" t="s">
        <v>12</v>
      </c>
      <c r="N6" s="36"/>
      <c r="O6" s="36"/>
      <c r="P6" s="36"/>
      <c r="Q6" s="36" t="s">
        <v>12</v>
      </c>
      <c r="R6" s="46" t="s">
        <v>12</v>
      </c>
      <c r="S6" s="36"/>
      <c r="T6" s="36"/>
      <c r="U6" s="36"/>
      <c r="V6" s="36" t="s">
        <v>12</v>
      </c>
      <c r="W6" s="36"/>
      <c r="X6" s="36">
        <v>10270</v>
      </c>
      <c r="Y6" s="151">
        <v>10270</v>
      </c>
      <c r="Z6" s="145" t="s">
        <v>12</v>
      </c>
      <c r="AA6" s="121"/>
      <c r="AB6" s="36"/>
      <c r="AC6" s="36"/>
      <c r="AD6" s="131" t="s">
        <v>12</v>
      </c>
      <c r="AE6" s="134"/>
      <c r="AF6" s="36"/>
      <c r="AG6" s="36"/>
      <c r="AH6" s="65" t="s">
        <v>12</v>
      </c>
      <c r="AI6" s="173">
        <v>10270</v>
      </c>
      <c r="AJ6" s="173"/>
      <c r="AK6" s="173"/>
      <c r="AL6" s="173" t="s">
        <v>12</v>
      </c>
      <c r="AM6" s="134"/>
      <c r="AN6" s="36"/>
      <c r="AO6" s="36"/>
      <c r="AP6" s="36"/>
      <c r="AQ6" s="162"/>
    </row>
    <row r="7" spans="1:43" ht="30.75" customHeight="1">
      <c r="A7" s="329"/>
      <c r="B7" s="179">
        <v>13723</v>
      </c>
      <c r="C7" s="180" t="s">
        <v>54</v>
      </c>
      <c r="D7" s="180" t="s">
        <v>55</v>
      </c>
      <c r="E7" s="187" t="s">
        <v>60</v>
      </c>
      <c r="F7" s="47">
        <v>13723</v>
      </c>
      <c r="G7" s="36"/>
      <c r="H7" s="47">
        <v>13723</v>
      </c>
      <c r="I7" s="36" t="s">
        <v>172</v>
      </c>
      <c r="J7" s="36" t="s">
        <v>173</v>
      </c>
      <c r="K7" s="47">
        <v>13723</v>
      </c>
      <c r="L7" s="36"/>
      <c r="M7" s="36" t="s">
        <v>12</v>
      </c>
      <c r="N7" s="36"/>
      <c r="O7" s="36" t="s">
        <v>173</v>
      </c>
      <c r="P7" s="47">
        <v>13723</v>
      </c>
      <c r="Q7" s="36" t="s">
        <v>173</v>
      </c>
      <c r="R7" s="36">
        <v>10270</v>
      </c>
      <c r="S7" s="36"/>
      <c r="T7" s="36"/>
      <c r="U7" s="36"/>
      <c r="V7" s="36" t="s">
        <v>12</v>
      </c>
      <c r="W7" s="36"/>
      <c r="X7" s="36"/>
      <c r="Y7" s="65"/>
      <c r="Z7" s="145" t="s">
        <v>12</v>
      </c>
      <c r="AA7" s="121"/>
      <c r="AB7" s="36"/>
      <c r="AC7" s="36"/>
      <c r="AD7" s="142">
        <v>13723</v>
      </c>
      <c r="AE7" s="134"/>
      <c r="AF7" s="36"/>
      <c r="AG7" s="36"/>
      <c r="AH7" s="65" t="s">
        <v>12</v>
      </c>
      <c r="AI7" s="173"/>
      <c r="AJ7" s="173"/>
      <c r="AK7" s="173"/>
      <c r="AL7" s="173" t="s">
        <v>12</v>
      </c>
      <c r="AM7" s="134"/>
      <c r="AN7" s="36"/>
      <c r="AO7" s="36"/>
      <c r="AP7" s="36"/>
      <c r="AQ7" s="162"/>
    </row>
    <row r="8" spans="1:43" ht="30.75" customHeight="1">
      <c r="A8" s="329"/>
      <c r="B8" s="179">
        <v>10265</v>
      </c>
      <c r="C8" s="180" t="s">
        <v>56</v>
      </c>
      <c r="D8" s="180" t="s">
        <v>57</v>
      </c>
      <c r="E8" s="187" t="s">
        <v>60</v>
      </c>
      <c r="F8" s="36"/>
      <c r="G8" s="36"/>
      <c r="H8" s="36"/>
      <c r="I8" s="36" t="s">
        <v>12</v>
      </c>
      <c r="J8" s="36"/>
      <c r="K8" s="36"/>
      <c r="L8" s="36"/>
      <c r="M8" s="36" t="s">
        <v>12</v>
      </c>
      <c r="N8" s="36"/>
      <c r="O8" s="36"/>
      <c r="P8" s="36"/>
      <c r="Q8" s="36" t="s">
        <v>12</v>
      </c>
      <c r="R8" s="46" t="s">
        <v>12</v>
      </c>
      <c r="S8" s="36"/>
      <c r="T8" s="36"/>
      <c r="U8" s="36"/>
      <c r="V8" s="36" t="s">
        <v>12</v>
      </c>
      <c r="W8" s="36"/>
      <c r="X8" s="36"/>
      <c r="Y8" s="65"/>
      <c r="Z8" s="145" t="s">
        <v>12</v>
      </c>
      <c r="AA8" s="121"/>
      <c r="AB8" s="36"/>
      <c r="AC8" s="36"/>
      <c r="AD8" s="131" t="s">
        <v>12</v>
      </c>
      <c r="AE8" s="134"/>
      <c r="AF8" s="36"/>
      <c r="AG8" s="36"/>
      <c r="AH8" s="65" t="s">
        <v>12</v>
      </c>
      <c r="AI8" s="173"/>
      <c r="AJ8" s="173"/>
      <c r="AK8" s="173"/>
      <c r="AL8" s="173" t="s">
        <v>12</v>
      </c>
      <c r="AM8" s="134"/>
      <c r="AN8" s="36"/>
      <c r="AO8" s="36"/>
      <c r="AP8" s="36"/>
      <c r="AQ8" s="162"/>
    </row>
    <row r="9" spans="1:43" ht="30.75" customHeight="1">
      <c r="A9" s="329"/>
      <c r="B9" s="179">
        <v>13756</v>
      </c>
      <c r="C9" s="180" t="s">
        <v>58</v>
      </c>
      <c r="D9" s="180" t="s">
        <v>59</v>
      </c>
      <c r="E9" s="187" t="s">
        <v>60</v>
      </c>
      <c r="F9" s="47">
        <v>13756</v>
      </c>
      <c r="G9" s="36"/>
      <c r="H9" s="47">
        <v>13756</v>
      </c>
      <c r="I9" s="36" t="s">
        <v>12</v>
      </c>
      <c r="J9" s="36"/>
      <c r="K9" s="36"/>
      <c r="L9" s="36"/>
      <c r="M9" s="36" t="s">
        <v>12</v>
      </c>
      <c r="N9" s="36"/>
      <c r="O9" s="36"/>
      <c r="P9" s="36"/>
      <c r="Q9" s="36" t="s">
        <v>12</v>
      </c>
      <c r="R9" s="46" t="s">
        <v>12</v>
      </c>
      <c r="S9" s="36"/>
      <c r="T9" s="36"/>
      <c r="U9" s="36"/>
      <c r="V9" s="36" t="s">
        <v>12</v>
      </c>
      <c r="W9" s="36"/>
      <c r="X9" s="36"/>
      <c r="Y9" s="65"/>
      <c r="Z9" s="145" t="s">
        <v>12</v>
      </c>
      <c r="AA9" s="121"/>
      <c r="AB9" s="36"/>
      <c r="AC9" s="36"/>
      <c r="AD9" s="131" t="s">
        <v>12</v>
      </c>
      <c r="AE9" s="134"/>
      <c r="AF9" s="36"/>
      <c r="AG9" s="36"/>
      <c r="AH9" s="65" t="s">
        <v>12</v>
      </c>
      <c r="AI9" s="173"/>
      <c r="AJ9" s="172">
        <v>13756</v>
      </c>
      <c r="AK9" s="173"/>
      <c r="AL9" s="173" t="s">
        <v>12</v>
      </c>
      <c r="AM9" s="134"/>
      <c r="AN9" s="47"/>
      <c r="AO9" s="36"/>
      <c r="AP9" s="36"/>
      <c r="AQ9" s="162"/>
    </row>
    <row r="10" spans="1:43" ht="30.75" customHeight="1">
      <c r="A10" s="329"/>
      <c r="B10" s="179">
        <v>10041</v>
      </c>
      <c r="C10" s="180" t="s">
        <v>61</v>
      </c>
      <c r="D10" s="180" t="s">
        <v>62</v>
      </c>
      <c r="E10" s="187" t="s">
        <v>60</v>
      </c>
      <c r="F10" s="36"/>
      <c r="G10" s="36"/>
      <c r="H10" s="36"/>
      <c r="I10" s="36" t="s">
        <v>12</v>
      </c>
      <c r="J10" s="36"/>
      <c r="K10" s="36"/>
      <c r="L10" s="36"/>
      <c r="M10" s="36" t="s">
        <v>12</v>
      </c>
      <c r="N10" s="36"/>
      <c r="O10" s="36"/>
      <c r="P10" s="36"/>
      <c r="Q10" s="36" t="s">
        <v>12</v>
      </c>
      <c r="R10" s="46" t="s">
        <v>12</v>
      </c>
      <c r="S10" s="36"/>
      <c r="T10" s="36"/>
      <c r="U10" s="36"/>
      <c r="V10" s="36" t="s">
        <v>12</v>
      </c>
      <c r="W10" s="36"/>
      <c r="X10" s="36"/>
      <c r="Y10" s="65"/>
      <c r="Z10" s="145" t="s">
        <v>12</v>
      </c>
      <c r="AA10" s="121"/>
      <c r="AB10" s="36"/>
      <c r="AC10" s="36"/>
      <c r="AD10" s="131" t="s">
        <v>12</v>
      </c>
      <c r="AE10" s="134"/>
      <c r="AF10" s="36"/>
      <c r="AG10" s="36"/>
      <c r="AH10" s="65" t="s">
        <v>12</v>
      </c>
      <c r="AI10" s="173"/>
      <c r="AJ10" s="173"/>
      <c r="AK10" s="173"/>
      <c r="AL10" s="173" t="s">
        <v>12</v>
      </c>
      <c r="AM10" s="134"/>
      <c r="AN10" s="36"/>
      <c r="AO10" s="36"/>
      <c r="AP10" s="36"/>
      <c r="AQ10" s="162"/>
    </row>
    <row r="11" spans="1:43" ht="30.75" customHeight="1">
      <c r="A11" s="329"/>
      <c r="B11" s="179">
        <v>8338</v>
      </c>
      <c r="C11" s="180" t="s">
        <v>64</v>
      </c>
      <c r="D11" s="180" t="s">
        <v>65</v>
      </c>
      <c r="E11" s="187" t="s">
        <v>60</v>
      </c>
      <c r="F11" s="36"/>
      <c r="G11" s="36"/>
      <c r="H11" s="36"/>
      <c r="I11" s="36" t="s">
        <v>12</v>
      </c>
      <c r="J11" s="36"/>
      <c r="K11" s="36"/>
      <c r="L11" s="36"/>
      <c r="M11" s="36" t="s">
        <v>12</v>
      </c>
      <c r="N11" s="36"/>
      <c r="O11" s="36"/>
      <c r="P11" s="36"/>
      <c r="Q11" s="36" t="s">
        <v>12</v>
      </c>
      <c r="R11" s="46" t="s">
        <v>12</v>
      </c>
      <c r="S11" s="36"/>
      <c r="T11" s="36"/>
      <c r="U11" s="36"/>
      <c r="V11" s="36" t="s">
        <v>12</v>
      </c>
      <c r="W11" s="36"/>
      <c r="X11" s="36"/>
      <c r="Y11" s="65"/>
      <c r="Z11" s="145" t="s">
        <v>12</v>
      </c>
      <c r="AA11" s="121"/>
      <c r="AB11" s="36"/>
      <c r="AC11" s="36"/>
      <c r="AD11" s="131" t="s">
        <v>12</v>
      </c>
      <c r="AE11" s="134"/>
      <c r="AF11" s="36"/>
      <c r="AG11" s="36"/>
      <c r="AH11" s="65" t="s">
        <v>12</v>
      </c>
      <c r="AI11" s="173"/>
      <c r="AJ11" s="173"/>
      <c r="AK11" s="173"/>
      <c r="AL11" s="173" t="s">
        <v>12</v>
      </c>
      <c r="AM11" s="134"/>
      <c r="AN11" s="36"/>
      <c r="AO11" s="36"/>
      <c r="AP11" s="36"/>
      <c r="AQ11" s="162"/>
    </row>
    <row r="12" spans="1:43" ht="30.75" customHeight="1">
      <c r="A12" s="329"/>
      <c r="B12" s="179">
        <v>8461</v>
      </c>
      <c r="C12" s="180" t="s">
        <v>66</v>
      </c>
      <c r="D12" s="180" t="s">
        <v>67</v>
      </c>
      <c r="E12" s="187" t="s">
        <v>60</v>
      </c>
      <c r="F12" s="36"/>
      <c r="G12" s="36"/>
      <c r="H12" s="36"/>
      <c r="I12" s="36" t="s">
        <v>12</v>
      </c>
      <c r="J12" s="36"/>
      <c r="K12" s="47">
        <v>8461</v>
      </c>
      <c r="L12" s="36"/>
      <c r="M12" s="36" t="s">
        <v>12</v>
      </c>
      <c r="N12" s="36"/>
      <c r="O12" s="47">
        <v>8461</v>
      </c>
      <c r="P12" s="36"/>
      <c r="Q12" s="36" t="s">
        <v>12</v>
      </c>
      <c r="R12" s="46" t="s">
        <v>12</v>
      </c>
      <c r="S12" s="36"/>
      <c r="T12" s="36"/>
      <c r="U12" s="36"/>
      <c r="V12" s="36" t="s">
        <v>12</v>
      </c>
      <c r="W12" s="36"/>
      <c r="X12" s="36"/>
      <c r="Y12" s="65"/>
      <c r="Z12" s="145" t="s">
        <v>12</v>
      </c>
      <c r="AA12" s="121"/>
      <c r="AB12" s="36"/>
      <c r="AC12" s="36"/>
      <c r="AD12" s="131" t="s">
        <v>12</v>
      </c>
      <c r="AE12" s="134"/>
      <c r="AF12" s="36"/>
      <c r="AG12" s="36"/>
      <c r="AH12" s="65" t="s">
        <v>12</v>
      </c>
      <c r="AI12" s="173"/>
      <c r="AJ12" s="173"/>
      <c r="AK12" s="173"/>
      <c r="AL12" s="173" t="s">
        <v>12</v>
      </c>
      <c r="AM12" s="134"/>
      <c r="AN12" s="36"/>
      <c r="AO12" s="36"/>
      <c r="AP12" s="36"/>
      <c r="AQ12" s="162"/>
    </row>
    <row r="13" spans="1:43" ht="30.75" customHeight="1">
      <c r="A13" s="329"/>
      <c r="B13" s="179">
        <v>5000</v>
      </c>
      <c r="C13" s="180" t="s">
        <v>68</v>
      </c>
      <c r="D13" s="180" t="s">
        <v>69</v>
      </c>
      <c r="E13" s="187" t="s">
        <v>60</v>
      </c>
      <c r="F13" s="36"/>
      <c r="G13" s="36"/>
      <c r="H13" s="36"/>
      <c r="I13" s="36" t="s">
        <v>12</v>
      </c>
      <c r="J13" s="36"/>
      <c r="K13" s="36"/>
      <c r="L13" s="36"/>
      <c r="M13" s="36" t="s">
        <v>12</v>
      </c>
      <c r="N13" s="36"/>
      <c r="O13" s="36"/>
      <c r="P13" s="36"/>
      <c r="Q13" s="36" t="s">
        <v>12</v>
      </c>
      <c r="R13" s="46" t="s">
        <v>12</v>
      </c>
      <c r="S13" s="36"/>
      <c r="T13" s="36"/>
      <c r="U13" s="36"/>
      <c r="V13" s="36" t="s">
        <v>12</v>
      </c>
      <c r="W13" s="36"/>
      <c r="X13" s="36"/>
      <c r="Y13" s="65"/>
      <c r="Z13" s="145" t="s">
        <v>12</v>
      </c>
      <c r="AA13" s="121"/>
      <c r="AB13" s="36"/>
      <c r="AC13" s="36"/>
      <c r="AD13" s="131" t="s">
        <v>12</v>
      </c>
      <c r="AE13" s="134"/>
      <c r="AF13" s="36"/>
      <c r="AG13" s="36"/>
      <c r="AH13" s="65" t="s">
        <v>12</v>
      </c>
      <c r="AI13" s="173"/>
      <c r="AJ13" s="173"/>
      <c r="AK13" s="173"/>
      <c r="AL13" s="173" t="s">
        <v>12</v>
      </c>
      <c r="AM13" s="134"/>
      <c r="AN13" s="36"/>
      <c r="AO13" s="36"/>
      <c r="AP13" s="36"/>
      <c r="AQ13" s="162"/>
    </row>
    <row r="14" spans="1:43">
      <c r="A14" s="181" t="s">
        <v>70</v>
      </c>
      <c r="B14" s="179">
        <v>6856</v>
      </c>
      <c r="C14" s="180" t="s">
        <v>71</v>
      </c>
      <c r="D14" s="180" t="s">
        <v>72</v>
      </c>
      <c r="E14" s="187" t="s">
        <v>60</v>
      </c>
      <c r="F14" s="36"/>
      <c r="G14" s="36"/>
      <c r="H14" s="36"/>
      <c r="I14" s="36" t="s">
        <v>12</v>
      </c>
      <c r="J14" s="36"/>
      <c r="K14" s="36"/>
      <c r="L14" s="36"/>
      <c r="M14" s="36" t="s">
        <v>12</v>
      </c>
      <c r="N14" s="36"/>
      <c r="O14" s="36"/>
      <c r="P14" s="36"/>
      <c r="Q14" s="36" t="s">
        <v>12</v>
      </c>
      <c r="R14" s="46" t="s">
        <v>12</v>
      </c>
      <c r="S14" s="36"/>
      <c r="T14" s="36"/>
      <c r="U14" s="36"/>
      <c r="V14" s="36" t="s">
        <v>12</v>
      </c>
      <c r="W14" s="36"/>
      <c r="X14" s="36"/>
      <c r="Y14" s="65"/>
      <c r="Z14" s="145" t="s">
        <v>12</v>
      </c>
      <c r="AA14" s="121"/>
      <c r="AB14" s="36"/>
      <c r="AC14" s="36"/>
      <c r="AD14" s="131" t="s">
        <v>12</v>
      </c>
      <c r="AE14" s="134"/>
      <c r="AF14" s="36"/>
      <c r="AG14" s="36"/>
      <c r="AH14" s="65" t="s">
        <v>12</v>
      </c>
      <c r="AI14" s="173"/>
      <c r="AJ14" s="173"/>
      <c r="AK14" s="173"/>
      <c r="AL14" s="173" t="s">
        <v>12</v>
      </c>
      <c r="AM14" s="134"/>
      <c r="AN14" s="36"/>
      <c r="AO14" s="36"/>
      <c r="AP14" s="36"/>
      <c r="AQ14" s="162"/>
    </row>
    <row r="15" spans="1:43">
      <c r="A15" s="181" t="s">
        <v>73</v>
      </c>
      <c r="B15" s="179">
        <v>6550</v>
      </c>
      <c r="C15" s="180" t="s">
        <v>74</v>
      </c>
      <c r="D15" s="180" t="s">
        <v>75</v>
      </c>
      <c r="E15" s="187" t="s">
        <v>60</v>
      </c>
      <c r="F15" s="36"/>
      <c r="G15" s="36"/>
      <c r="H15" s="36"/>
      <c r="I15" s="36" t="s">
        <v>12</v>
      </c>
      <c r="J15" s="36"/>
      <c r="K15" s="36"/>
      <c r="L15" s="36"/>
      <c r="M15" s="36" t="s">
        <v>12</v>
      </c>
      <c r="N15" s="36"/>
      <c r="O15" s="36"/>
      <c r="P15" s="36"/>
      <c r="Q15" s="36" t="s">
        <v>12</v>
      </c>
      <c r="R15" s="46" t="s">
        <v>12</v>
      </c>
      <c r="S15" s="36"/>
      <c r="T15" s="36"/>
      <c r="U15" s="36"/>
      <c r="V15" s="36" t="s">
        <v>12</v>
      </c>
      <c r="W15" s="36"/>
      <c r="X15" s="36"/>
      <c r="Y15" s="65"/>
      <c r="Z15" s="145" t="s">
        <v>12</v>
      </c>
      <c r="AA15" s="121"/>
      <c r="AB15" s="36"/>
      <c r="AC15" s="36"/>
      <c r="AD15" s="131" t="s">
        <v>12</v>
      </c>
      <c r="AE15" s="134"/>
      <c r="AF15" s="36"/>
      <c r="AG15" s="36"/>
      <c r="AH15" s="65" t="s">
        <v>12</v>
      </c>
      <c r="AI15" s="173"/>
      <c r="AJ15" s="173"/>
      <c r="AK15" s="173"/>
      <c r="AL15" s="173" t="s">
        <v>12</v>
      </c>
      <c r="AM15" s="134"/>
      <c r="AN15" s="36"/>
      <c r="AO15" s="36"/>
      <c r="AP15" s="36"/>
      <c r="AQ15" s="162"/>
    </row>
    <row r="16" spans="1:43">
      <c r="A16" s="181" t="s">
        <v>73</v>
      </c>
      <c r="B16" s="179">
        <v>5074</v>
      </c>
      <c r="C16" s="180" t="s">
        <v>76</v>
      </c>
      <c r="D16" s="180" t="s">
        <v>77</v>
      </c>
      <c r="E16" s="187" t="s">
        <v>60</v>
      </c>
      <c r="F16" s="36"/>
      <c r="G16" s="36"/>
      <c r="H16" s="36"/>
      <c r="I16" s="36" t="s">
        <v>12</v>
      </c>
      <c r="J16" s="36"/>
      <c r="K16" s="36"/>
      <c r="L16" s="36"/>
      <c r="M16" s="36" t="s">
        <v>12</v>
      </c>
      <c r="N16" s="36"/>
      <c r="O16" s="36"/>
      <c r="P16" s="36"/>
      <c r="Q16" s="36" t="s">
        <v>12</v>
      </c>
      <c r="R16" s="46" t="s">
        <v>12</v>
      </c>
      <c r="S16" s="36"/>
      <c r="T16" s="36"/>
      <c r="U16" s="36"/>
      <c r="V16" s="36" t="s">
        <v>12</v>
      </c>
      <c r="W16" s="36"/>
      <c r="X16" s="36"/>
      <c r="Y16" s="65"/>
      <c r="Z16" s="145" t="s">
        <v>12</v>
      </c>
      <c r="AA16" s="121"/>
      <c r="AB16" s="36"/>
      <c r="AC16" s="36"/>
      <c r="AD16" s="131" t="s">
        <v>12</v>
      </c>
      <c r="AE16" s="134"/>
      <c r="AF16" s="36"/>
      <c r="AG16" s="36"/>
      <c r="AH16" s="65" t="s">
        <v>12</v>
      </c>
      <c r="AI16" s="173"/>
      <c r="AJ16" s="173"/>
      <c r="AK16" s="173"/>
      <c r="AL16" s="173" t="s">
        <v>12</v>
      </c>
      <c r="AM16" s="134"/>
      <c r="AN16" s="36"/>
      <c r="AO16" s="36"/>
      <c r="AP16" s="36"/>
      <c r="AQ16" s="162"/>
    </row>
    <row r="17" spans="1:43" s="6" customFormat="1">
      <c r="A17" s="182" t="s">
        <v>78</v>
      </c>
      <c r="B17" s="183">
        <v>6835</v>
      </c>
      <c r="C17" s="184" t="s">
        <v>79</v>
      </c>
      <c r="D17" s="184" t="s">
        <v>80</v>
      </c>
      <c r="E17" s="188" t="s">
        <v>60</v>
      </c>
      <c r="F17" s="54"/>
      <c r="G17" s="54"/>
      <c r="H17" s="54"/>
      <c r="I17" s="54" t="s">
        <v>12</v>
      </c>
      <c r="J17" s="54"/>
      <c r="K17" s="54"/>
      <c r="L17" s="54"/>
      <c r="M17" s="54" t="s">
        <v>12</v>
      </c>
      <c r="N17" s="54"/>
      <c r="O17" s="54"/>
      <c r="P17" s="54"/>
      <c r="Q17" s="54" t="s">
        <v>12</v>
      </c>
      <c r="R17" s="53" t="s">
        <v>12</v>
      </c>
      <c r="S17" s="54"/>
      <c r="T17" s="54"/>
      <c r="U17" s="54"/>
      <c r="V17" s="54" t="s">
        <v>12</v>
      </c>
      <c r="W17" s="54"/>
      <c r="X17" s="54"/>
      <c r="Y17" s="126"/>
      <c r="Z17" s="148" t="s">
        <v>12</v>
      </c>
      <c r="AA17" s="122"/>
      <c r="AB17" s="54"/>
      <c r="AC17" s="54"/>
      <c r="AD17" s="132" t="s">
        <v>12</v>
      </c>
      <c r="AE17" s="135"/>
      <c r="AF17" s="54"/>
      <c r="AG17" s="54"/>
      <c r="AH17" s="126" t="s">
        <v>12</v>
      </c>
      <c r="AI17" s="174"/>
      <c r="AJ17" s="174"/>
      <c r="AK17" s="174"/>
      <c r="AL17" s="174" t="s">
        <v>12</v>
      </c>
      <c r="AM17" s="135"/>
      <c r="AN17" s="54"/>
      <c r="AO17" s="54"/>
      <c r="AP17" s="54"/>
      <c r="AQ17" s="163"/>
    </row>
    <row r="18" spans="1:43" ht="30.75" customHeight="1">
      <c r="A18" s="329" t="s">
        <v>81</v>
      </c>
      <c r="B18" s="179">
        <v>9171</v>
      </c>
      <c r="C18" s="180" t="s">
        <v>82</v>
      </c>
      <c r="D18" s="180" t="s">
        <v>83</v>
      </c>
      <c r="E18" s="187" t="s">
        <v>60</v>
      </c>
      <c r="F18" s="36"/>
      <c r="G18" s="36"/>
      <c r="H18" s="36"/>
      <c r="I18" s="36" t="s">
        <v>12</v>
      </c>
      <c r="J18" s="36"/>
      <c r="K18" s="36"/>
      <c r="L18" s="36"/>
      <c r="M18" s="36" t="s">
        <v>12</v>
      </c>
      <c r="N18" s="36"/>
      <c r="O18" s="36"/>
      <c r="P18" s="36"/>
      <c r="Q18" s="36" t="s">
        <v>12</v>
      </c>
      <c r="R18" s="46" t="s">
        <v>12</v>
      </c>
      <c r="S18" s="36"/>
      <c r="T18" s="36"/>
      <c r="U18" s="36"/>
      <c r="V18" s="36" t="s">
        <v>12</v>
      </c>
      <c r="W18" s="36"/>
      <c r="X18" s="36"/>
      <c r="Y18" s="65"/>
      <c r="Z18" s="145" t="s">
        <v>12</v>
      </c>
      <c r="AA18" s="121"/>
      <c r="AB18" s="36"/>
      <c r="AC18" s="36"/>
      <c r="AD18" s="131" t="s">
        <v>12</v>
      </c>
      <c r="AE18" s="134"/>
      <c r="AF18" s="36"/>
      <c r="AG18" s="36"/>
      <c r="AH18" s="65" t="s">
        <v>12</v>
      </c>
      <c r="AI18" s="173"/>
      <c r="AJ18" s="173"/>
      <c r="AK18" s="173"/>
      <c r="AL18" s="173" t="s">
        <v>12</v>
      </c>
      <c r="AM18" s="134"/>
      <c r="AN18" s="36"/>
      <c r="AO18" s="36"/>
      <c r="AP18" s="36"/>
      <c r="AQ18" s="162"/>
    </row>
    <row r="19" spans="1:43" ht="30.75" customHeight="1">
      <c r="A19" s="329"/>
      <c r="B19" s="179">
        <v>14000</v>
      </c>
      <c r="C19" s="180" t="s">
        <v>84</v>
      </c>
      <c r="D19" s="180" t="s">
        <v>85</v>
      </c>
      <c r="E19" s="136">
        <v>14000</v>
      </c>
      <c r="F19" s="47">
        <v>14000</v>
      </c>
      <c r="G19" s="36"/>
      <c r="H19" s="36"/>
      <c r="I19" s="47">
        <v>14000</v>
      </c>
      <c r="J19" s="36"/>
      <c r="K19" s="36"/>
      <c r="L19" s="36"/>
      <c r="M19" s="47">
        <v>14000</v>
      </c>
      <c r="N19" s="36"/>
      <c r="O19" s="36"/>
      <c r="P19" s="47">
        <v>14000</v>
      </c>
      <c r="Q19" s="36" t="s">
        <v>12</v>
      </c>
      <c r="R19" s="36" t="s">
        <v>12</v>
      </c>
      <c r="S19" s="36"/>
      <c r="T19" s="36"/>
      <c r="U19" s="36"/>
      <c r="V19" s="36" t="s">
        <v>12</v>
      </c>
      <c r="W19" s="36"/>
      <c r="X19" s="36">
        <v>14000</v>
      </c>
      <c r="Y19" s="65"/>
      <c r="Z19" s="149">
        <v>14000</v>
      </c>
      <c r="AA19" s="121">
        <v>14000</v>
      </c>
      <c r="AB19" s="36"/>
      <c r="AC19" s="36">
        <v>14000</v>
      </c>
      <c r="AD19" s="131" t="s">
        <v>12</v>
      </c>
      <c r="AE19" s="134">
        <v>14000</v>
      </c>
      <c r="AF19" s="36">
        <v>14000</v>
      </c>
      <c r="AG19" s="36">
        <v>14000</v>
      </c>
      <c r="AH19" s="65" t="s">
        <v>12</v>
      </c>
      <c r="AI19" s="173">
        <v>14000</v>
      </c>
      <c r="AJ19" s="173">
        <v>14000</v>
      </c>
      <c r="AK19" s="173">
        <v>14000</v>
      </c>
      <c r="AL19" s="173">
        <v>14000</v>
      </c>
      <c r="AM19" s="134"/>
      <c r="AN19" s="36">
        <v>14000</v>
      </c>
      <c r="AO19" s="36">
        <v>14000</v>
      </c>
      <c r="AP19" s="36"/>
      <c r="AQ19" s="257">
        <v>14000</v>
      </c>
    </row>
    <row r="20" spans="1:43" ht="30.75" customHeight="1">
      <c r="A20" s="329"/>
      <c r="B20" s="179">
        <v>8170</v>
      </c>
      <c r="C20" s="180" t="s">
        <v>86</v>
      </c>
      <c r="D20" s="180" t="s">
        <v>87</v>
      </c>
      <c r="E20" s="136">
        <v>8170</v>
      </c>
      <c r="F20" s="36"/>
      <c r="G20" s="47">
        <v>8170</v>
      </c>
      <c r="H20" s="36"/>
      <c r="I20" s="36" t="s">
        <v>12</v>
      </c>
      <c r="J20" s="36"/>
      <c r="K20" s="36"/>
      <c r="L20" s="36"/>
      <c r="M20" s="47">
        <v>8170</v>
      </c>
      <c r="N20" s="36"/>
      <c r="O20" s="47">
        <v>8170</v>
      </c>
      <c r="P20" s="47">
        <v>8170</v>
      </c>
      <c r="Q20" s="36" t="s">
        <v>12</v>
      </c>
      <c r="R20" s="36" t="s">
        <v>12</v>
      </c>
      <c r="S20" s="47">
        <v>8170</v>
      </c>
      <c r="T20" s="36"/>
      <c r="U20" s="36"/>
      <c r="V20" s="47">
        <v>8170</v>
      </c>
      <c r="W20" s="36">
        <v>8170</v>
      </c>
      <c r="X20" s="36"/>
      <c r="Y20" s="65"/>
      <c r="Z20" s="149">
        <v>8170</v>
      </c>
      <c r="AA20" s="121"/>
      <c r="AB20" s="36"/>
      <c r="AC20" s="36"/>
      <c r="AD20" s="142">
        <v>8170</v>
      </c>
      <c r="AE20" s="134"/>
      <c r="AF20" s="47">
        <v>8170</v>
      </c>
      <c r="AG20" s="36">
        <v>8170</v>
      </c>
      <c r="AH20" s="65" t="s">
        <v>12</v>
      </c>
      <c r="AI20" s="173"/>
      <c r="AJ20" s="172">
        <v>8170</v>
      </c>
      <c r="AK20" s="173">
        <v>8170</v>
      </c>
      <c r="AL20" s="173" t="s">
        <v>12</v>
      </c>
      <c r="AM20" s="134"/>
      <c r="AN20" s="47"/>
      <c r="AO20" s="36"/>
      <c r="AP20" s="36"/>
      <c r="AQ20" s="257">
        <v>8170</v>
      </c>
    </row>
    <row r="21" spans="1:43" ht="30.75" customHeight="1">
      <c r="A21" s="329"/>
      <c r="B21" s="179">
        <v>8476</v>
      </c>
      <c r="C21" s="180" t="s">
        <v>88</v>
      </c>
      <c r="D21" s="180" t="s">
        <v>89</v>
      </c>
      <c r="E21" s="187" t="s">
        <v>60</v>
      </c>
      <c r="F21" s="36"/>
      <c r="G21" s="36"/>
      <c r="H21" s="36"/>
      <c r="I21" s="36" t="s">
        <v>12</v>
      </c>
      <c r="J21" s="36"/>
      <c r="K21" s="36"/>
      <c r="L21" s="36"/>
      <c r="M21" s="47">
        <v>8476</v>
      </c>
      <c r="N21" s="36"/>
      <c r="O21" s="36"/>
      <c r="P21" s="36"/>
      <c r="Q21" s="36" t="s">
        <v>12</v>
      </c>
      <c r="R21" s="46" t="s">
        <v>12</v>
      </c>
      <c r="S21" s="47">
        <v>8476</v>
      </c>
      <c r="T21" s="36"/>
      <c r="U21" s="36"/>
      <c r="V21" s="36">
        <v>8476</v>
      </c>
      <c r="W21" s="36"/>
      <c r="X21" s="36">
        <v>8476</v>
      </c>
      <c r="Y21" s="65"/>
      <c r="Z21" s="150" t="s">
        <v>12</v>
      </c>
      <c r="AA21" s="124"/>
      <c r="AB21" s="125"/>
      <c r="AC21" s="125"/>
      <c r="AD21" s="133" t="s">
        <v>12</v>
      </c>
      <c r="AE21" s="134">
        <v>8476</v>
      </c>
      <c r="AF21" s="47">
        <v>8476</v>
      </c>
      <c r="AG21" s="36"/>
      <c r="AH21" s="65" t="s">
        <v>12</v>
      </c>
      <c r="AI21" s="173">
        <v>8476</v>
      </c>
      <c r="AJ21" s="172">
        <v>8476</v>
      </c>
      <c r="AK21" s="173"/>
      <c r="AL21" s="173" t="s">
        <v>12</v>
      </c>
      <c r="AM21" s="134"/>
      <c r="AN21" s="47"/>
      <c r="AO21" s="36">
        <v>8476</v>
      </c>
      <c r="AP21" s="36"/>
      <c r="AQ21" s="257">
        <v>8476</v>
      </c>
    </row>
    <row r="22" spans="1:43" ht="30.75" customHeight="1">
      <c r="A22" s="329"/>
      <c r="B22" s="179">
        <v>8570</v>
      </c>
      <c r="C22" s="180" t="s">
        <v>90</v>
      </c>
      <c r="D22" s="180" t="s">
        <v>91</v>
      </c>
      <c r="E22" s="187" t="s">
        <v>12</v>
      </c>
      <c r="F22" s="36"/>
      <c r="G22" s="36"/>
      <c r="H22" s="36"/>
      <c r="I22" s="36" t="s">
        <v>12</v>
      </c>
      <c r="J22" s="36"/>
      <c r="K22" s="36"/>
      <c r="L22" s="36"/>
      <c r="M22" s="36" t="s">
        <v>12</v>
      </c>
      <c r="N22" s="36"/>
      <c r="O22" s="36"/>
      <c r="P22" s="36"/>
      <c r="Q22" s="36" t="s">
        <v>12</v>
      </c>
      <c r="R22" s="46" t="s">
        <v>12</v>
      </c>
      <c r="S22" s="36"/>
      <c r="T22" s="36"/>
      <c r="U22" s="36"/>
      <c r="V22" s="36" t="s">
        <v>12</v>
      </c>
      <c r="W22" s="36"/>
      <c r="X22" s="36"/>
      <c r="Y22" s="36"/>
      <c r="Z22" s="152" t="s">
        <v>12</v>
      </c>
      <c r="AA22" s="143"/>
      <c r="AB22" s="137"/>
      <c r="AC22" s="137"/>
      <c r="AD22" s="153" t="s">
        <v>12</v>
      </c>
      <c r="AE22" s="140"/>
      <c r="AF22" s="36"/>
      <c r="AG22" s="36"/>
      <c r="AH22" s="65" t="s">
        <v>12</v>
      </c>
      <c r="AI22" s="173"/>
      <c r="AJ22" s="173"/>
      <c r="AK22" s="173"/>
      <c r="AL22" s="173" t="s">
        <v>12</v>
      </c>
      <c r="AM22" s="134"/>
      <c r="AN22" s="36"/>
      <c r="AO22" s="36"/>
      <c r="AP22" s="36"/>
      <c r="AQ22" s="162"/>
    </row>
    <row r="23" spans="1:43" ht="30.75" customHeight="1">
      <c r="A23" s="329"/>
      <c r="B23" s="179">
        <v>10477</v>
      </c>
      <c r="C23" s="180" t="s">
        <v>92</v>
      </c>
      <c r="D23" s="180" t="s">
        <v>93</v>
      </c>
      <c r="E23" s="187" t="s">
        <v>12</v>
      </c>
      <c r="F23" s="36"/>
      <c r="G23" s="36"/>
      <c r="H23" s="36"/>
      <c r="I23" s="36" t="s">
        <v>12</v>
      </c>
      <c r="J23" s="36"/>
      <c r="K23" s="36"/>
      <c r="L23" s="36"/>
      <c r="M23" s="36" t="s">
        <v>12</v>
      </c>
      <c r="N23" s="36"/>
      <c r="O23" s="36"/>
      <c r="P23" s="36"/>
      <c r="Q23" s="36" t="s">
        <v>12</v>
      </c>
      <c r="R23" s="46" t="s">
        <v>12</v>
      </c>
      <c r="S23" s="36"/>
      <c r="T23" s="36"/>
      <c r="U23" s="36"/>
      <c r="V23" s="36" t="s">
        <v>12</v>
      </c>
      <c r="W23" s="36"/>
      <c r="X23" s="36"/>
      <c r="Y23" s="36"/>
      <c r="Z23" s="65" t="s">
        <v>12</v>
      </c>
      <c r="AA23" s="121"/>
      <c r="AB23" s="36"/>
      <c r="AC23" s="36"/>
      <c r="AD23" s="65" t="s">
        <v>12</v>
      </c>
      <c r="AE23" s="144"/>
      <c r="AF23" s="134"/>
      <c r="AG23" s="36"/>
      <c r="AH23" s="65" t="s">
        <v>12</v>
      </c>
      <c r="AI23" s="173"/>
      <c r="AJ23" s="173"/>
      <c r="AK23" s="173"/>
      <c r="AL23" s="173" t="s">
        <v>12</v>
      </c>
      <c r="AM23" s="134"/>
      <c r="AN23" s="36"/>
      <c r="AO23" s="36"/>
      <c r="AP23" s="36"/>
      <c r="AQ23" s="162"/>
    </row>
    <row r="24" spans="1:43" ht="30.75" customHeight="1">
      <c r="A24" s="329"/>
      <c r="B24" s="179">
        <v>10265</v>
      </c>
      <c r="C24" s="180" t="s">
        <v>174</v>
      </c>
      <c r="D24" s="180" t="s">
        <v>175</v>
      </c>
      <c r="E24" s="187" t="s">
        <v>60</v>
      </c>
      <c r="F24" s="47">
        <v>10265</v>
      </c>
      <c r="G24" s="36"/>
      <c r="H24" s="36"/>
      <c r="I24" s="36" t="s">
        <v>12</v>
      </c>
      <c r="J24" s="36"/>
      <c r="K24" s="36"/>
      <c r="L24" s="36"/>
      <c r="M24" s="36" t="s">
        <v>12</v>
      </c>
      <c r="N24" s="36"/>
      <c r="O24" s="36"/>
      <c r="P24" s="36"/>
      <c r="Q24" s="36" t="s">
        <v>12</v>
      </c>
      <c r="R24" s="46" t="s">
        <v>12</v>
      </c>
      <c r="S24" s="36"/>
      <c r="T24" s="36"/>
      <c r="U24" s="36"/>
      <c r="V24" s="36" t="s">
        <v>12</v>
      </c>
      <c r="W24" s="36"/>
      <c r="X24" s="36"/>
      <c r="Y24" s="36"/>
      <c r="Z24" s="65" t="s">
        <v>12</v>
      </c>
      <c r="AA24" s="121"/>
      <c r="AB24" s="36"/>
      <c r="AC24" s="36"/>
      <c r="AD24" s="131" t="s">
        <v>12</v>
      </c>
      <c r="AE24" s="146"/>
      <c r="AF24" s="36"/>
      <c r="AG24" s="36"/>
      <c r="AH24" s="65" t="s">
        <v>12</v>
      </c>
      <c r="AI24" s="173"/>
      <c r="AJ24" s="173"/>
      <c r="AK24" s="173"/>
      <c r="AL24" s="173" t="s">
        <v>12</v>
      </c>
      <c r="AM24" s="134"/>
      <c r="AN24" s="36"/>
      <c r="AO24" s="36"/>
      <c r="AP24" s="36"/>
      <c r="AQ24" s="162"/>
    </row>
    <row r="25" spans="1:43" ht="30.75" customHeight="1">
      <c r="A25" s="329" t="s">
        <v>97</v>
      </c>
      <c r="B25" s="179">
        <v>12923</v>
      </c>
      <c r="C25" s="180" t="s">
        <v>98</v>
      </c>
      <c r="D25" s="180" t="s">
        <v>99</v>
      </c>
      <c r="E25" s="187" t="s">
        <v>60</v>
      </c>
      <c r="F25" s="36"/>
      <c r="G25" s="36"/>
      <c r="H25" s="47">
        <v>12923</v>
      </c>
      <c r="I25" s="36" t="s">
        <v>12</v>
      </c>
      <c r="J25" s="36"/>
      <c r="K25" s="47">
        <v>12923</v>
      </c>
      <c r="L25" s="36"/>
      <c r="M25" s="36" t="s">
        <v>12</v>
      </c>
      <c r="N25" s="36"/>
      <c r="O25" s="36"/>
      <c r="P25" s="47">
        <v>12923</v>
      </c>
      <c r="Q25" s="36" t="s">
        <v>12</v>
      </c>
      <c r="R25" s="36" t="s">
        <v>12</v>
      </c>
      <c r="S25" s="36"/>
      <c r="T25" s="47">
        <v>12923</v>
      </c>
      <c r="U25" s="36"/>
      <c r="V25" s="36" t="s">
        <v>12</v>
      </c>
      <c r="W25" s="36"/>
      <c r="X25" s="36"/>
      <c r="Y25" s="36"/>
      <c r="Z25" s="65" t="s">
        <v>12</v>
      </c>
      <c r="AA25" s="121"/>
      <c r="AB25" s="47">
        <v>12923</v>
      </c>
      <c r="AC25" s="36"/>
      <c r="AD25" s="131" t="s">
        <v>12</v>
      </c>
      <c r="AE25" s="136">
        <v>12923</v>
      </c>
      <c r="AF25" s="47">
        <v>12923</v>
      </c>
      <c r="AG25" s="36"/>
      <c r="AH25" s="65" t="s">
        <v>12</v>
      </c>
      <c r="AI25" s="172">
        <v>12923</v>
      </c>
      <c r="AJ25" s="172">
        <v>12923</v>
      </c>
      <c r="AK25" s="173"/>
      <c r="AL25" s="173" t="s">
        <v>12</v>
      </c>
      <c r="AM25" s="136"/>
      <c r="AN25" s="47"/>
      <c r="AO25" s="36"/>
      <c r="AP25" s="36"/>
      <c r="AQ25" s="162"/>
    </row>
    <row r="26" spans="1:43" ht="30.75" customHeight="1">
      <c r="A26" s="329"/>
      <c r="B26" s="179">
        <v>13931</v>
      </c>
      <c r="C26" s="180" t="s">
        <v>176</v>
      </c>
      <c r="D26" s="180" t="s">
        <v>101</v>
      </c>
      <c r="E26" s="187" t="s">
        <v>60</v>
      </c>
      <c r="F26" s="36"/>
      <c r="G26" s="47">
        <v>13931</v>
      </c>
      <c r="H26" s="36"/>
      <c r="I26" s="36" t="s">
        <v>12</v>
      </c>
      <c r="J26" s="36"/>
      <c r="K26" s="36"/>
      <c r="L26" s="47">
        <v>13931</v>
      </c>
      <c r="M26" s="36" t="s">
        <v>12</v>
      </c>
      <c r="N26" s="36"/>
      <c r="O26" s="36"/>
      <c r="P26" s="36"/>
      <c r="Q26" s="47">
        <v>13931</v>
      </c>
      <c r="R26" s="36" t="s">
        <v>12</v>
      </c>
      <c r="S26" s="36"/>
      <c r="T26" s="36"/>
      <c r="U26" s="36"/>
      <c r="V26" s="47">
        <v>13931</v>
      </c>
      <c r="W26" s="36"/>
      <c r="X26" s="36"/>
      <c r="Y26" s="36"/>
      <c r="Z26" s="64">
        <v>13931</v>
      </c>
      <c r="AA26" s="123">
        <v>13931</v>
      </c>
      <c r="AB26" s="36"/>
      <c r="AC26" s="36"/>
      <c r="AD26" s="142">
        <v>13931</v>
      </c>
      <c r="AE26" s="134"/>
      <c r="AF26" s="47">
        <v>13931</v>
      </c>
      <c r="AG26" s="36"/>
      <c r="AH26" s="65" t="s">
        <v>12</v>
      </c>
      <c r="AI26" s="172">
        <v>13931</v>
      </c>
      <c r="AJ26" s="172">
        <v>13931</v>
      </c>
      <c r="AK26" s="173">
        <v>13931</v>
      </c>
      <c r="AL26" s="172">
        <v>13931</v>
      </c>
      <c r="AM26" s="136"/>
      <c r="AN26" s="47"/>
      <c r="AO26" s="36"/>
      <c r="AP26" s="36"/>
      <c r="AQ26" s="162"/>
    </row>
    <row r="27" spans="1:43" ht="30.75" customHeight="1">
      <c r="A27" s="329"/>
      <c r="B27" s="179">
        <v>12019</v>
      </c>
      <c r="C27" s="180" t="s">
        <v>177</v>
      </c>
      <c r="D27" s="180" t="s">
        <v>178</v>
      </c>
      <c r="E27" s="187" t="s">
        <v>60</v>
      </c>
      <c r="F27" s="36"/>
      <c r="G27" s="36"/>
      <c r="H27" s="36"/>
      <c r="I27" s="47">
        <v>12019</v>
      </c>
      <c r="J27" s="36"/>
      <c r="K27" s="47">
        <v>12019</v>
      </c>
      <c r="L27" s="47">
        <v>12019</v>
      </c>
      <c r="M27" s="36" t="s">
        <v>12</v>
      </c>
      <c r="N27" s="47">
        <v>12019</v>
      </c>
      <c r="O27" s="47">
        <v>12019</v>
      </c>
      <c r="P27" s="36"/>
      <c r="Q27" s="36" t="s">
        <v>12</v>
      </c>
      <c r="R27" s="47">
        <v>12019</v>
      </c>
      <c r="S27" s="36"/>
      <c r="T27" s="36"/>
      <c r="U27" s="36">
        <v>12019</v>
      </c>
      <c r="V27" s="36" t="s">
        <v>12</v>
      </c>
      <c r="W27" s="36"/>
      <c r="X27" s="36"/>
      <c r="Y27" s="36"/>
      <c r="Z27" s="65" t="s">
        <v>12</v>
      </c>
      <c r="AA27" s="121"/>
      <c r="AB27" s="36"/>
      <c r="AC27" s="36"/>
      <c r="AD27" s="131" t="s">
        <v>12</v>
      </c>
      <c r="AE27" s="134"/>
      <c r="AF27" s="36"/>
      <c r="AG27" s="36"/>
      <c r="AH27" s="65" t="s">
        <v>12</v>
      </c>
      <c r="AI27" s="173"/>
      <c r="AJ27" s="173"/>
      <c r="AK27" s="173"/>
      <c r="AL27" s="173" t="s">
        <v>12</v>
      </c>
      <c r="AM27" s="134"/>
      <c r="AN27" s="36"/>
      <c r="AO27" s="36"/>
      <c r="AP27" s="36"/>
      <c r="AQ27" s="162"/>
    </row>
    <row r="28" spans="1:43" s="6" customFormat="1" ht="30.75">
      <c r="A28" s="185" t="s">
        <v>97</v>
      </c>
      <c r="B28" s="183">
        <v>14287</v>
      </c>
      <c r="C28" s="184" t="s">
        <v>104</v>
      </c>
      <c r="D28" s="184" t="s">
        <v>105</v>
      </c>
      <c r="E28" s="188" t="s">
        <v>12</v>
      </c>
      <c r="F28" s="54"/>
      <c r="G28" s="54"/>
      <c r="H28" s="54"/>
      <c r="I28" s="54" t="s">
        <v>12</v>
      </c>
      <c r="J28" s="54"/>
      <c r="K28" s="54"/>
      <c r="L28" s="54"/>
      <c r="M28" s="54" t="s">
        <v>12</v>
      </c>
      <c r="N28" s="54"/>
      <c r="O28" s="54"/>
      <c r="P28" s="54"/>
      <c r="Q28" s="54" t="s">
        <v>12</v>
      </c>
      <c r="R28" s="54" t="s">
        <v>12</v>
      </c>
      <c r="S28" s="54"/>
      <c r="T28" s="54"/>
      <c r="U28" s="54"/>
      <c r="V28" s="54" t="s">
        <v>12</v>
      </c>
      <c r="W28" s="54"/>
      <c r="X28" s="54">
        <v>14287</v>
      </c>
      <c r="Y28" s="54"/>
      <c r="Z28" s="126" t="s">
        <v>12</v>
      </c>
      <c r="AA28" s="122"/>
      <c r="AB28" s="54"/>
      <c r="AC28" s="54"/>
      <c r="AD28" s="132" t="s">
        <v>12</v>
      </c>
      <c r="AE28" s="135"/>
      <c r="AF28" s="54"/>
      <c r="AG28" s="54"/>
      <c r="AH28" s="126" t="s">
        <v>12</v>
      </c>
      <c r="AI28" s="174"/>
      <c r="AJ28" s="174"/>
      <c r="AK28" s="174"/>
      <c r="AL28" s="174" t="s">
        <v>12</v>
      </c>
      <c r="AM28" s="135"/>
      <c r="AN28" s="54"/>
      <c r="AO28" s="54"/>
      <c r="AP28" s="54"/>
      <c r="AQ28" s="163"/>
    </row>
    <row r="29" spans="1:43">
      <c r="A29" s="181" t="s">
        <v>106</v>
      </c>
      <c r="B29" s="179">
        <v>6804</v>
      </c>
      <c r="C29" s="180" t="s">
        <v>107</v>
      </c>
      <c r="D29" s="180" t="s">
        <v>108</v>
      </c>
      <c r="E29" s="187" t="s">
        <v>12</v>
      </c>
      <c r="F29" s="36"/>
      <c r="G29" s="36"/>
      <c r="H29" s="36"/>
      <c r="I29" s="36" t="s">
        <v>12</v>
      </c>
      <c r="J29" s="36"/>
      <c r="K29" s="36"/>
      <c r="L29" s="36"/>
      <c r="M29" s="36" t="s">
        <v>12</v>
      </c>
      <c r="N29" s="36"/>
      <c r="O29" s="36"/>
      <c r="P29" s="36"/>
      <c r="Q29" s="36" t="s">
        <v>12</v>
      </c>
      <c r="R29" s="36" t="s">
        <v>12</v>
      </c>
      <c r="S29" s="36"/>
      <c r="T29" s="36"/>
      <c r="U29" s="36"/>
      <c r="V29" s="36" t="s">
        <v>12</v>
      </c>
      <c r="W29" s="36"/>
      <c r="X29" s="36"/>
      <c r="Y29" s="36"/>
      <c r="Z29" s="65" t="s">
        <v>12</v>
      </c>
      <c r="AA29" s="121"/>
      <c r="AB29" s="36"/>
      <c r="AC29" s="36"/>
      <c r="AD29" s="131" t="s">
        <v>12</v>
      </c>
      <c r="AE29" s="134"/>
      <c r="AF29" s="36"/>
      <c r="AG29" s="36"/>
      <c r="AH29" s="65" t="s">
        <v>12</v>
      </c>
      <c r="AI29" s="173"/>
      <c r="AJ29" s="173"/>
      <c r="AK29" s="173"/>
      <c r="AL29" s="173" t="s">
        <v>12</v>
      </c>
      <c r="AM29" s="134"/>
      <c r="AN29" s="36"/>
      <c r="AO29" s="36"/>
      <c r="AP29" s="36"/>
      <c r="AQ29" s="162"/>
    </row>
    <row r="30" spans="1:43">
      <c r="A30" s="181" t="s">
        <v>106</v>
      </c>
      <c r="B30" s="179">
        <v>13580</v>
      </c>
      <c r="C30" s="180" t="s">
        <v>109</v>
      </c>
      <c r="D30" s="180" t="s">
        <v>179</v>
      </c>
      <c r="E30" s="187" t="s">
        <v>60</v>
      </c>
      <c r="F30" s="36"/>
      <c r="G30" s="36"/>
      <c r="H30" s="36"/>
      <c r="I30" s="36" t="s">
        <v>12</v>
      </c>
      <c r="J30" s="36"/>
      <c r="K30" s="36"/>
      <c r="L30" s="36"/>
      <c r="M30" s="36" t="s">
        <v>12</v>
      </c>
      <c r="N30" s="36"/>
      <c r="O30" s="36"/>
      <c r="P30" s="36"/>
      <c r="Q30" s="36" t="s">
        <v>12</v>
      </c>
      <c r="R30" s="36" t="s">
        <v>12</v>
      </c>
      <c r="S30" s="36"/>
      <c r="T30" s="36"/>
      <c r="U30" s="36"/>
      <c r="V30" s="36" t="s">
        <v>12</v>
      </c>
      <c r="W30" s="36"/>
      <c r="X30" s="36"/>
      <c r="Y30" s="36"/>
      <c r="Z30" s="65" t="s">
        <v>12</v>
      </c>
      <c r="AA30" s="121"/>
      <c r="AB30" s="47">
        <v>6804</v>
      </c>
      <c r="AC30" s="36"/>
      <c r="AD30" s="131" t="s">
        <v>12</v>
      </c>
      <c r="AE30" s="134"/>
      <c r="AF30" s="36"/>
      <c r="AG30" s="36"/>
      <c r="AH30" s="65" t="s">
        <v>12</v>
      </c>
      <c r="AI30" s="173"/>
      <c r="AJ30" s="173"/>
      <c r="AK30" s="173"/>
      <c r="AL30" s="173" t="s">
        <v>12</v>
      </c>
      <c r="AM30" s="134"/>
      <c r="AN30" s="36"/>
      <c r="AO30" s="36"/>
      <c r="AP30" s="36"/>
      <c r="AQ30" s="162"/>
    </row>
    <row r="31" spans="1:43">
      <c r="A31" s="181" t="s">
        <v>111</v>
      </c>
      <c r="B31" s="179">
        <v>4411</v>
      </c>
      <c r="C31" s="180" t="s">
        <v>112</v>
      </c>
      <c r="D31" s="180" t="s">
        <v>113</v>
      </c>
      <c r="E31" s="136">
        <v>4411</v>
      </c>
      <c r="F31" s="36"/>
      <c r="G31" s="47">
        <v>4411</v>
      </c>
      <c r="H31" s="47">
        <v>4411</v>
      </c>
      <c r="I31" s="36" t="s">
        <v>12</v>
      </c>
      <c r="J31" s="36"/>
      <c r="K31" s="36"/>
      <c r="L31" s="36"/>
      <c r="M31" s="36" t="s">
        <v>12</v>
      </c>
      <c r="N31" s="36"/>
      <c r="O31" s="36"/>
      <c r="P31" s="36"/>
      <c r="Q31" s="36" t="s">
        <v>12</v>
      </c>
      <c r="R31" s="36" t="s">
        <v>12</v>
      </c>
      <c r="S31" s="36"/>
      <c r="T31" s="36"/>
      <c r="U31" s="36"/>
      <c r="V31" s="36" t="s">
        <v>12</v>
      </c>
      <c r="W31" s="36"/>
      <c r="X31" s="36"/>
      <c r="Y31" s="36"/>
      <c r="Z31" s="65" t="s">
        <v>12</v>
      </c>
      <c r="AA31" s="121"/>
      <c r="AB31" s="36"/>
      <c r="AC31" s="36"/>
      <c r="AD31" s="131" t="s">
        <v>12</v>
      </c>
      <c r="AE31" s="134"/>
      <c r="AF31" s="36"/>
      <c r="AG31" s="36"/>
      <c r="AH31" s="65" t="s">
        <v>12</v>
      </c>
      <c r="AI31" s="173"/>
      <c r="AJ31" s="173"/>
      <c r="AK31" s="173"/>
      <c r="AL31" s="173" t="s">
        <v>12</v>
      </c>
      <c r="AM31" s="134"/>
      <c r="AN31" s="36"/>
      <c r="AO31" s="36"/>
      <c r="AP31" s="36"/>
      <c r="AQ31" s="162"/>
    </row>
    <row r="32" spans="1:43">
      <c r="A32" s="181" t="s">
        <v>111</v>
      </c>
      <c r="B32" s="179">
        <v>4673</v>
      </c>
      <c r="C32" s="180" t="s">
        <v>180</v>
      </c>
      <c r="D32" s="180" t="s">
        <v>115</v>
      </c>
      <c r="E32" s="187" t="s">
        <v>12</v>
      </c>
      <c r="F32" s="47">
        <v>4673</v>
      </c>
      <c r="G32" s="36"/>
      <c r="H32" s="47">
        <v>4673</v>
      </c>
      <c r="I32" s="36" t="s">
        <v>12</v>
      </c>
      <c r="J32" s="36"/>
      <c r="K32" s="47">
        <v>4673</v>
      </c>
      <c r="L32" s="36"/>
      <c r="M32" s="36" t="s">
        <v>12</v>
      </c>
      <c r="N32" s="36"/>
      <c r="O32" s="47">
        <v>4673</v>
      </c>
      <c r="P32" s="36"/>
      <c r="Q32" s="47">
        <v>4673</v>
      </c>
      <c r="R32" s="47">
        <v>4763</v>
      </c>
      <c r="S32" s="36"/>
      <c r="T32" s="36"/>
      <c r="U32" s="36"/>
      <c r="V32" s="36" t="s">
        <v>12</v>
      </c>
      <c r="W32" s="36"/>
      <c r="X32" s="36"/>
      <c r="Y32" s="36"/>
      <c r="Z32" s="65" t="s">
        <v>12</v>
      </c>
      <c r="AA32" s="121"/>
      <c r="AB32" s="36"/>
      <c r="AC32" s="36"/>
      <c r="AD32" s="131" t="s">
        <v>12</v>
      </c>
      <c r="AE32" s="134"/>
      <c r="AF32" s="36"/>
      <c r="AG32" s="36"/>
      <c r="AH32" s="65" t="s">
        <v>12</v>
      </c>
      <c r="AI32" s="173"/>
      <c r="AJ32" s="173"/>
      <c r="AK32" s="173"/>
      <c r="AL32" s="173" t="s">
        <v>12</v>
      </c>
      <c r="AM32" s="134"/>
      <c r="AN32" s="36"/>
      <c r="AO32" s="36"/>
      <c r="AP32" s="36"/>
      <c r="AQ32" s="162"/>
    </row>
    <row r="33" spans="1:43">
      <c r="A33" s="181" t="s">
        <v>117</v>
      </c>
      <c r="B33" s="179">
        <v>3500</v>
      </c>
      <c r="C33" s="180" t="s">
        <v>118</v>
      </c>
      <c r="D33" s="180" t="s">
        <v>119</v>
      </c>
      <c r="E33" s="187" t="s">
        <v>12</v>
      </c>
      <c r="F33" s="36"/>
      <c r="G33" s="36"/>
      <c r="H33" s="36"/>
      <c r="I33" s="36" t="s">
        <v>12</v>
      </c>
      <c r="J33" s="36"/>
      <c r="K33" s="36"/>
      <c r="L33" s="36"/>
      <c r="M33" s="36" t="s">
        <v>12</v>
      </c>
      <c r="N33" s="36"/>
      <c r="O33" s="36"/>
      <c r="P33" s="36"/>
      <c r="Q33" s="36" t="s">
        <v>12</v>
      </c>
      <c r="R33" s="46" t="s">
        <v>12</v>
      </c>
      <c r="S33" s="36"/>
      <c r="T33" s="36"/>
      <c r="U33" s="36"/>
      <c r="V33" s="36" t="s">
        <v>12</v>
      </c>
      <c r="W33" s="36"/>
      <c r="X33" s="36"/>
      <c r="Y33" s="36"/>
      <c r="Z33" s="65" t="s">
        <v>12</v>
      </c>
      <c r="AA33" s="121"/>
      <c r="AB33" s="36"/>
      <c r="AC33" s="36"/>
      <c r="AD33" s="131" t="s">
        <v>12</v>
      </c>
      <c r="AE33" s="134"/>
      <c r="AF33" s="36"/>
      <c r="AG33" s="36"/>
      <c r="AH33" s="65" t="s">
        <v>12</v>
      </c>
      <c r="AI33" s="173"/>
      <c r="AJ33" s="173"/>
      <c r="AK33" s="173"/>
      <c r="AL33" s="173" t="s">
        <v>12</v>
      </c>
      <c r="AM33" s="134"/>
      <c r="AN33" s="36"/>
      <c r="AO33" s="36"/>
      <c r="AP33" s="36"/>
      <c r="AQ33" s="162"/>
    </row>
    <row r="34" spans="1:43">
      <c r="A34" s="181" t="s">
        <v>106</v>
      </c>
      <c r="B34" s="179">
        <v>9300</v>
      </c>
      <c r="C34" s="180" t="s">
        <v>120</v>
      </c>
      <c r="D34" s="180" t="s">
        <v>121</v>
      </c>
      <c r="E34" s="187" t="s">
        <v>12</v>
      </c>
      <c r="F34" s="47">
        <v>9300</v>
      </c>
      <c r="G34" s="36"/>
      <c r="H34" s="36"/>
      <c r="I34" s="47">
        <v>9300</v>
      </c>
      <c r="J34" s="36"/>
      <c r="K34" s="36"/>
      <c r="L34" s="47">
        <v>9300</v>
      </c>
      <c r="M34" s="47">
        <v>9300</v>
      </c>
      <c r="N34" s="36">
        <v>9300</v>
      </c>
      <c r="O34" s="47">
        <v>9300</v>
      </c>
      <c r="P34" s="36">
        <v>9300</v>
      </c>
      <c r="Q34" s="47">
        <v>9300</v>
      </c>
      <c r="R34" s="47">
        <v>9300</v>
      </c>
      <c r="S34" s="47">
        <v>9300</v>
      </c>
      <c r="T34" s="47">
        <v>9300</v>
      </c>
      <c r="U34" s="36"/>
      <c r="V34" s="36" t="s">
        <v>12</v>
      </c>
      <c r="W34" s="36"/>
      <c r="X34" s="36"/>
      <c r="Y34" s="36"/>
      <c r="Z34" s="65" t="s">
        <v>12</v>
      </c>
      <c r="AA34" s="121"/>
      <c r="AB34" s="36"/>
      <c r="AC34" s="36"/>
      <c r="AD34" s="131" t="s">
        <v>12</v>
      </c>
      <c r="AE34" s="134"/>
      <c r="AF34" s="36"/>
      <c r="AG34" s="36"/>
      <c r="AH34" s="65" t="s">
        <v>12</v>
      </c>
      <c r="AI34" s="173"/>
      <c r="AJ34" s="173"/>
      <c r="AK34" s="173"/>
      <c r="AL34" s="173" t="s">
        <v>12</v>
      </c>
      <c r="AM34" s="134"/>
      <c r="AN34" s="36"/>
      <c r="AO34" s="36"/>
      <c r="AP34" s="36"/>
      <c r="AQ34" s="162"/>
    </row>
    <row r="35" spans="1:43">
      <c r="A35" s="181" t="s">
        <v>106</v>
      </c>
      <c r="B35" s="179">
        <v>5100</v>
      </c>
      <c r="C35" s="180" t="s">
        <v>122</v>
      </c>
      <c r="D35" s="180" t="s">
        <v>123</v>
      </c>
      <c r="E35" s="136">
        <v>5100</v>
      </c>
      <c r="F35" s="47">
        <v>5100</v>
      </c>
      <c r="G35" s="47">
        <v>5100</v>
      </c>
      <c r="H35" s="47">
        <v>5100</v>
      </c>
      <c r="I35" s="36" t="s">
        <v>12</v>
      </c>
      <c r="J35" s="36"/>
      <c r="K35" s="47">
        <v>5100</v>
      </c>
      <c r="L35" s="36"/>
      <c r="M35" s="36" t="s">
        <v>12</v>
      </c>
      <c r="N35" s="36">
        <v>5100</v>
      </c>
      <c r="O35" s="36"/>
      <c r="P35" s="36"/>
      <c r="Q35" s="47">
        <v>5100</v>
      </c>
      <c r="R35" s="47">
        <v>5100</v>
      </c>
      <c r="S35" s="36"/>
      <c r="T35" s="47">
        <v>5100</v>
      </c>
      <c r="U35" s="36"/>
      <c r="V35" s="36" t="s">
        <v>12</v>
      </c>
      <c r="W35" s="36"/>
      <c r="X35" s="36"/>
      <c r="Y35" s="36"/>
      <c r="Z35" s="65" t="s">
        <v>12</v>
      </c>
      <c r="AA35" s="121"/>
      <c r="AB35" s="36"/>
      <c r="AC35" s="36"/>
      <c r="AD35" s="131" t="s">
        <v>12</v>
      </c>
      <c r="AE35" s="134"/>
      <c r="AF35" s="36"/>
      <c r="AG35" s="36"/>
      <c r="AH35" s="65" t="s">
        <v>12</v>
      </c>
      <c r="AI35" s="173"/>
      <c r="AJ35" s="173"/>
      <c r="AK35" s="173"/>
      <c r="AL35" s="173" t="s">
        <v>12</v>
      </c>
      <c r="AM35" s="134"/>
      <c r="AN35" s="36"/>
      <c r="AO35" s="36"/>
      <c r="AP35" s="36"/>
      <c r="AQ35" s="162"/>
    </row>
    <row r="36" spans="1:43">
      <c r="A36" s="181" t="s">
        <v>111</v>
      </c>
      <c r="B36" s="179">
        <v>4119</v>
      </c>
      <c r="C36" s="180" t="s">
        <v>124</v>
      </c>
      <c r="D36" s="180" t="s">
        <v>125</v>
      </c>
      <c r="E36" s="136">
        <v>4119</v>
      </c>
      <c r="F36" s="47">
        <v>4119</v>
      </c>
      <c r="G36" s="47">
        <v>4119</v>
      </c>
      <c r="H36" s="47">
        <v>4119</v>
      </c>
      <c r="I36" s="47">
        <v>4119</v>
      </c>
      <c r="J36" s="47">
        <v>4119</v>
      </c>
      <c r="K36" s="47">
        <v>4119</v>
      </c>
      <c r="L36" s="47">
        <v>4119</v>
      </c>
      <c r="M36" s="47">
        <v>4119</v>
      </c>
      <c r="N36" s="47">
        <v>4119</v>
      </c>
      <c r="O36" s="47">
        <v>4119</v>
      </c>
      <c r="P36" s="47">
        <v>4119</v>
      </c>
      <c r="Q36" s="47">
        <v>4119</v>
      </c>
      <c r="R36" s="47">
        <v>4119</v>
      </c>
      <c r="S36" s="47">
        <v>4119</v>
      </c>
      <c r="T36" s="47">
        <v>4119</v>
      </c>
      <c r="U36" s="36"/>
      <c r="V36" s="36" t="s">
        <v>12</v>
      </c>
      <c r="W36" s="36"/>
      <c r="X36" s="36"/>
      <c r="Y36" s="36"/>
      <c r="Z36" s="65" t="s">
        <v>12</v>
      </c>
      <c r="AA36" s="121"/>
      <c r="AB36" s="36"/>
      <c r="AC36" s="36"/>
      <c r="AD36" s="131" t="s">
        <v>12</v>
      </c>
      <c r="AE36" s="134"/>
      <c r="AF36" s="36"/>
      <c r="AG36" s="36"/>
      <c r="AH36" s="65" t="s">
        <v>12</v>
      </c>
      <c r="AI36" s="173"/>
      <c r="AJ36" s="173"/>
      <c r="AK36" s="173"/>
      <c r="AL36" s="173" t="s">
        <v>12</v>
      </c>
      <c r="AM36" s="134"/>
      <c r="AN36" s="36"/>
      <c r="AO36" s="36"/>
      <c r="AP36" s="36"/>
      <c r="AQ36" s="162"/>
    </row>
    <row r="37" spans="1:43">
      <c r="A37" s="181" t="s">
        <v>126</v>
      </c>
      <c r="B37" s="179">
        <v>2634</v>
      </c>
      <c r="C37" s="180" t="s">
        <v>127</v>
      </c>
      <c r="D37" s="180" t="s">
        <v>128</v>
      </c>
      <c r="E37" s="187" t="s">
        <v>12</v>
      </c>
      <c r="F37" s="36"/>
      <c r="G37" s="36"/>
      <c r="H37" s="36"/>
      <c r="I37" s="36" t="s">
        <v>12</v>
      </c>
      <c r="J37" s="36"/>
      <c r="K37" s="36"/>
      <c r="L37" s="36"/>
      <c r="M37" s="36" t="s">
        <v>12</v>
      </c>
      <c r="N37" s="36"/>
      <c r="O37" s="36"/>
      <c r="P37" s="36"/>
      <c r="Q37" s="36" t="s">
        <v>12</v>
      </c>
      <c r="R37" s="46" t="s">
        <v>12</v>
      </c>
      <c r="S37" s="36"/>
      <c r="T37" s="36"/>
      <c r="U37" s="36"/>
      <c r="V37" s="36" t="s">
        <v>12</v>
      </c>
      <c r="W37" s="36"/>
      <c r="X37" s="36"/>
      <c r="Y37" s="36"/>
      <c r="Z37" s="65" t="s">
        <v>12</v>
      </c>
      <c r="AA37" s="121"/>
      <c r="AB37" s="36"/>
      <c r="AC37" s="36"/>
      <c r="AD37" s="131" t="s">
        <v>12</v>
      </c>
      <c r="AE37" s="134"/>
      <c r="AF37" s="36"/>
      <c r="AG37" s="36"/>
      <c r="AH37" s="65" t="s">
        <v>12</v>
      </c>
      <c r="AI37" s="173"/>
      <c r="AJ37" s="173"/>
      <c r="AK37" s="173"/>
      <c r="AL37" s="173" t="s">
        <v>12</v>
      </c>
      <c r="AM37" s="134"/>
      <c r="AN37" s="36"/>
      <c r="AO37" s="36"/>
      <c r="AP37" s="36"/>
      <c r="AQ37" s="162"/>
    </row>
    <row r="38" spans="1:43">
      <c r="A38" s="181" t="s">
        <v>126</v>
      </c>
      <c r="B38" s="179">
        <v>3753</v>
      </c>
      <c r="C38" s="180" t="s">
        <v>129</v>
      </c>
      <c r="D38" s="180" t="s">
        <v>130</v>
      </c>
      <c r="E38" s="187" t="s">
        <v>12</v>
      </c>
      <c r="F38" s="36"/>
      <c r="G38" s="36"/>
      <c r="H38" s="36"/>
      <c r="I38" s="36" t="s">
        <v>12</v>
      </c>
      <c r="J38" s="36"/>
      <c r="K38" s="36"/>
      <c r="L38" s="36"/>
      <c r="M38" s="36" t="s">
        <v>12</v>
      </c>
      <c r="N38" s="36"/>
      <c r="O38" s="36"/>
      <c r="P38" s="36"/>
      <c r="Q38" s="36" t="s">
        <v>12</v>
      </c>
      <c r="R38" s="46" t="s">
        <v>12</v>
      </c>
      <c r="S38" s="36"/>
      <c r="T38" s="36"/>
      <c r="U38" s="36"/>
      <c r="V38" s="36" t="s">
        <v>12</v>
      </c>
      <c r="W38" s="36"/>
      <c r="X38" s="36"/>
      <c r="Y38" s="36"/>
      <c r="Z38" s="65" t="s">
        <v>12</v>
      </c>
      <c r="AA38" s="121"/>
      <c r="AB38" s="36"/>
      <c r="AC38" s="36"/>
      <c r="AD38" s="131" t="s">
        <v>12</v>
      </c>
      <c r="AE38" s="134"/>
      <c r="AF38" s="36"/>
      <c r="AG38" s="36"/>
      <c r="AH38" s="65" t="s">
        <v>12</v>
      </c>
      <c r="AI38" s="173"/>
      <c r="AJ38" s="173"/>
      <c r="AK38" s="173"/>
      <c r="AL38" s="173" t="s">
        <v>12</v>
      </c>
      <c r="AM38" s="134"/>
      <c r="AN38" s="36"/>
      <c r="AO38" s="36"/>
      <c r="AP38" s="36"/>
      <c r="AQ38" s="162"/>
    </row>
    <row r="39" spans="1:43" s="6" customFormat="1" hidden="1">
      <c r="A39" s="181" t="s">
        <v>131</v>
      </c>
      <c r="B39" s="179">
        <v>5000</v>
      </c>
      <c r="C39" s="180" t="s">
        <v>132</v>
      </c>
      <c r="D39" s="180" t="s">
        <v>133</v>
      </c>
      <c r="E39" s="187" t="s">
        <v>60</v>
      </c>
      <c r="F39" s="36"/>
      <c r="G39" s="36"/>
      <c r="H39" s="36"/>
      <c r="I39" s="36" t="s">
        <v>12</v>
      </c>
      <c r="J39" s="36"/>
      <c r="K39" s="47">
        <v>5000</v>
      </c>
      <c r="L39" s="36"/>
      <c r="M39" s="36" t="s">
        <v>12</v>
      </c>
      <c r="N39" s="36"/>
      <c r="O39" s="36"/>
      <c r="P39" s="36"/>
      <c r="Q39" s="36" t="s">
        <v>12</v>
      </c>
      <c r="R39" s="46" t="s">
        <v>12</v>
      </c>
      <c r="S39" s="36"/>
      <c r="T39" s="36"/>
      <c r="U39" s="36"/>
      <c r="V39" s="36" t="s">
        <v>12</v>
      </c>
      <c r="W39" s="36"/>
      <c r="X39" s="36"/>
      <c r="Y39" s="36"/>
      <c r="Z39" s="65" t="s">
        <v>12</v>
      </c>
      <c r="AA39" s="121"/>
      <c r="AB39" s="36"/>
      <c r="AC39" s="36"/>
      <c r="AD39" s="131" t="s">
        <v>12</v>
      </c>
      <c r="AE39" s="134"/>
      <c r="AF39" s="36"/>
      <c r="AG39" s="36"/>
      <c r="AH39" s="65" t="s">
        <v>12</v>
      </c>
      <c r="AI39" s="173"/>
      <c r="AJ39" s="173"/>
      <c r="AK39" s="173"/>
      <c r="AL39" s="173" t="s">
        <v>12</v>
      </c>
      <c r="AM39" s="134"/>
      <c r="AN39" s="36"/>
      <c r="AO39" s="36"/>
      <c r="AP39" s="36"/>
      <c r="AQ39" s="162"/>
    </row>
    <row r="40" spans="1:43">
      <c r="A40" s="181" t="s">
        <v>131</v>
      </c>
      <c r="B40" s="179">
        <v>4500</v>
      </c>
      <c r="C40" s="180" t="s">
        <v>134</v>
      </c>
      <c r="D40" s="180" t="s">
        <v>135</v>
      </c>
      <c r="E40" s="187" t="s">
        <v>12</v>
      </c>
      <c r="F40" s="36"/>
      <c r="G40" s="36"/>
      <c r="H40" s="36"/>
      <c r="I40" s="36" t="s">
        <v>12</v>
      </c>
      <c r="J40" s="36"/>
      <c r="K40" s="36"/>
      <c r="L40" s="36"/>
      <c r="M40" s="36" t="s">
        <v>12</v>
      </c>
      <c r="N40" s="36"/>
      <c r="O40" s="36"/>
      <c r="P40" s="36"/>
      <c r="Q40" s="36" t="s">
        <v>12</v>
      </c>
      <c r="R40" s="46" t="s">
        <v>12</v>
      </c>
      <c r="S40" s="36"/>
      <c r="T40" s="36"/>
      <c r="U40" s="36"/>
      <c r="V40" s="36" t="s">
        <v>12</v>
      </c>
      <c r="W40" s="36"/>
      <c r="X40" s="36"/>
      <c r="Y40" s="36"/>
      <c r="Z40" s="65" t="s">
        <v>12</v>
      </c>
      <c r="AA40" s="121"/>
      <c r="AB40" s="36"/>
      <c r="AC40" s="36"/>
      <c r="AD40" s="131" t="s">
        <v>12</v>
      </c>
      <c r="AE40" s="134"/>
      <c r="AF40" s="36"/>
      <c r="AG40" s="36"/>
      <c r="AH40" s="65" t="s">
        <v>12</v>
      </c>
      <c r="AI40" s="173"/>
      <c r="AJ40" s="173"/>
      <c r="AK40" s="173"/>
      <c r="AL40" s="173" t="s">
        <v>12</v>
      </c>
      <c r="AM40" s="134"/>
      <c r="AN40" s="36"/>
      <c r="AO40" s="36"/>
      <c r="AP40" s="36"/>
      <c r="AQ40" s="162"/>
    </row>
    <row r="41" spans="1:43">
      <c r="A41" s="181" t="s">
        <v>131</v>
      </c>
      <c r="B41" s="179">
        <v>4500</v>
      </c>
      <c r="C41" s="180" t="s">
        <v>136</v>
      </c>
      <c r="D41" s="180" t="s">
        <v>137</v>
      </c>
      <c r="E41" s="187" t="s">
        <v>12</v>
      </c>
      <c r="F41" s="36"/>
      <c r="G41" s="36"/>
      <c r="H41" s="36"/>
      <c r="I41" s="36" t="s">
        <v>12</v>
      </c>
      <c r="J41" s="36"/>
      <c r="K41" s="36"/>
      <c r="L41" s="36"/>
      <c r="M41" s="36" t="s">
        <v>12</v>
      </c>
      <c r="N41" s="36"/>
      <c r="O41" s="36"/>
      <c r="P41" s="36"/>
      <c r="Q41" s="36" t="s">
        <v>12</v>
      </c>
      <c r="R41" s="46" t="s">
        <v>12</v>
      </c>
      <c r="S41" s="36"/>
      <c r="T41" s="36"/>
      <c r="U41" s="36"/>
      <c r="V41" s="36" t="s">
        <v>12</v>
      </c>
      <c r="W41" s="36"/>
      <c r="X41" s="36"/>
      <c r="Y41" s="36"/>
      <c r="Z41" s="65" t="s">
        <v>12</v>
      </c>
      <c r="AA41" s="121"/>
      <c r="AB41" s="36"/>
      <c r="AC41" s="36"/>
      <c r="AD41" s="131" t="s">
        <v>12</v>
      </c>
      <c r="AE41" s="134"/>
      <c r="AF41" s="36"/>
      <c r="AG41" s="36"/>
      <c r="AH41" s="65" t="s">
        <v>12</v>
      </c>
      <c r="AI41" s="173"/>
      <c r="AJ41" s="173"/>
      <c r="AK41" s="173"/>
      <c r="AL41" s="173" t="s">
        <v>12</v>
      </c>
      <c r="AM41" s="134"/>
      <c r="AN41" s="36"/>
      <c r="AO41" s="36"/>
      <c r="AP41" s="36"/>
      <c r="AQ41" s="162"/>
    </row>
    <row r="42" spans="1:43">
      <c r="A42" s="181" t="s">
        <v>131</v>
      </c>
      <c r="B42" s="179">
        <v>5939</v>
      </c>
      <c r="C42" s="180" t="s">
        <v>138</v>
      </c>
      <c r="D42" s="180" t="s">
        <v>139</v>
      </c>
      <c r="E42" s="187" t="s">
        <v>12</v>
      </c>
      <c r="F42" s="36"/>
      <c r="G42" s="36"/>
      <c r="H42" s="36"/>
      <c r="I42" s="36" t="s">
        <v>12</v>
      </c>
      <c r="J42" s="36"/>
      <c r="K42" s="36"/>
      <c r="L42" s="36"/>
      <c r="M42" s="36" t="s">
        <v>12</v>
      </c>
      <c r="N42" s="36"/>
      <c r="O42" s="36"/>
      <c r="P42" s="36"/>
      <c r="Q42" s="36" t="s">
        <v>12</v>
      </c>
      <c r="R42" s="46" t="s">
        <v>12</v>
      </c>
      <c r="S42" s="36"/>
      <c r="T42" s="36"/>
      <c r="U42" s="36"/>
      <c r="V42" s="36" t="s">
        <v>12</v>
      </c>
      <c r="W42" s="36"/>
      <c r="X42" s="36"/>
      <c r="Y42" s="36"/>
      <c r="Z42" s="65" t="s">
        <v>12</v>
      </c>
      <c r="AA42" s="121"/>
      <c r="AB42" s="36"/>
      <c r="AC42" s="36"/>
      <c r="AD42" s="131" t="s">
        <v>12</v>
      </c>
      <c r="AE42" s="134"/>
      <c r="AF42" s="36"/>
      <c r="AG42" s="36"/>
      <c r="AH42" s="65" t="s">
        <v>12</v>
      </c>
      <c r="AI42" s="173"/>
      <c r="AJ42" s="173"/>
      <c r="AK42" s="173"/>
      <c r="AL42" s="173" t="s">
        <v>12</v>
      </c>
      <c r="AM42" s="134"/>
      <c r="AN42" s="36"/>
      <c r="AO42" s="36"/>
      <c r="AP42" s="36"/>
      <c r="AQ42" s="162"/>
    </row>
    <row r="43" spans="1:43">
      <c r="A43" s="181" t="s">
        <v>131</v>
      </c>
      <c r="B43" s="179">
        <v>2000</v>
      </c>
      <c r="C43" s="180" t="s">
        <v>140</v>
      </c>
      <c r="D43" s="180" t="s">
        <v>141</v>
      </c>
      <c r="E43" s="187" t="s">
        <v>12</v>
      </c>
      <c r="F43" s="36"/>
      <c r="G43" s="36"/>
      <c r="H43" s="36"/>
      <c r="I43" s="36" t="s">
        <v>12</v>
      </c>
      <c r="J43" s="36"/>
      <c r="K43" s="36"/>
      <c r="L43" s="36"/>
      <c r="M43" s="36" t="s">
        <v>12</v>
      </c>
      <c r="N43" s="36"/>
      <c r="O43" s="36"/>
      <c r="P43" s="36"/>
      <c r="Q43" s="36" t="s">
        <v>12</v>
      </c>
      <c r="R43" s="46" t="s">
        <v>12</v>
      </c>
      <c r="S43" s="36"/>
      <c r="T43" s="36"/>
      <c r="U43" s="36"/>
      <c r="V43" s="36" t="s">
        <v>12</v>
      </c>
      <c r="W43" s="36"/>
      <c r="X43" s="36"/>
      <c r="Y43" s="36"/>
      <c r="Z43" s="65" t="s">
        <v>12</v>
      </c>
      <c r="AA43" s="121"/>
      <c r="AB43" s="36"/>
      <c r="AC43" s="36"/>
      <c r="AD43" s="131" t="s">
        <v>12</v>
      </c>
      <c r="AE43" s="134"/>
      <c r="AF43" s="36"/>
      <c r="AG43" s="36"/>
      <c r="AH43" s="65" t="s">
        <v>12</v>
      </c>
      <c r="AI43" s="173"/>
      <c r="AJ43" s="173"/>
      <c r="AK43" s="173"/>
      <c r="AL43" s="173" t="s">
        <v>12</v>
      </c>
      <c r="AM43" s="134"/>
      <c r="AN43" s="36"/>
      <c r="AO43" s="36"/>
      <c r="AP43" s="36"/>
      <c r="AQ43" s="162"/>
    </row>
    <row r="44" spans="1:43" s="6" customFormat="1">
      <c r="A44" s="182" t="s">
        <v>142</v>
      </c>
      <c r="B44" s="183">
        <v>2000</v>
      </c>
      <c r="C44" s="186" t="s">
        <v>181</v>
      </c>
      <c r="D44" s="184" t="s">
        <v>182</v>
      </c>
      <c r="E44" s="188" t="s">
        <v>12</v>
      </c>
      <c r="F44" s="54"/>
      <c r="G44" s="54"/>
      <c r="H44" s="54"/>
      <c r="I44" s="54" t="s">
        <v>12</v>
      </c>
      <c r="J44" s="54"/>
      <c r="K44" s="54"/>
      <c r="L44" s="54"/>
      <c r="M44" s="54" t="s">
        <v>12</v>
      </c>
      <c r="N44" s="54"/>
      <c r="O44" s="54"/>
      <c r="P44" s="54"/>
      <c r="Q44" s="54" t="s">
        <v>12</v>
      </c>
      <c r="R44" s="53" t="s">
        <v>12</v>
      </c>
      <c r="S44" s="54"/>
      <c r="T44" s="54"/>
      <c r="U44" s="54"/>
      <c r="V44" s="54" t="s">
        <v>12</v>
      </c>
      <c r="W44" s="54"/>
      <c r="X44" s="54"/>
      <c r="Y44" s="54"/>
      <c r="Z44" s="126" t="s">
        <v>12</v>
      </c>
      <c r="AA44" s="122"/>
      <c r="AB44" s="54"/>
      <c r="AC44" s="54"/>
      <c r="AD44" s="132" t="s">
        <v>12</v>
      </c>
      <c r="AE44" s="135"/>
      <c r="AF44" s="54"/>
      <c r="AG44" s="54"/>
      <c r="AH44" s="126" t="s">
        <v>12</v>
      </c>
      <c r="AI44" s="174"/>
      <c r="AJ44" s="174"/>
      <c r="AK44" s="174"/>
      <c r="AL44" s="174" t="s">
        <v>12</v>
      </c>
      <c r="AM44" s="135"/>
      <c r="AN44" s="54"/>
      <c r="AO44" s="54"/>
      <c r="AP44" s="54"/>
      <c r="AQ44" s="163"/>
    </row>
    <row r="45" spans="1:43">
      <c r="A45" s="181" t="s">
        <v>117</v>
      </c>
      <c r="B45" s="179">
        <v>4021</v>
      </c>
      <c r="C45" s="180" t="s">
        <v>145</v>
      </c>
      <c r="D45" s="180" t="s">
        <v>146</v>
      </c>
      <c r="E45" s="187" t="s">
        <v>12</v>
      </c>
      <c r="F45" s="36"/>
      <c r="G45" s="36"/>
      <c r="H45" s="36"/>
      <c r="I45" s="36" t="s">
        <v>12</v>
      </c>
      <c r="J45" s="36"/>
      <c r="K45" s="36"/>
      <c r="L45" s="36"/>
      <c r="M45" s="36" t="s">
        <v>12</v>
      </c>
      <c r="N45" s="36"/>
      <c r="O45" s="36"/>
      <c r="P45" s="36"/>
      <c r="Q45" s="36" t="s">
        <v>12</v>
      </c>
      <c r="R45" s="46" t="s">
        <v>12</v>
      </c>
      <c r="S45" s="36"/>
      <c r="T45" s="36"/>
      <c r="U45" s="36"/>
      <c r="V45" s="36" t="s">
        <v>12</v>
      </c>
      <c r="W45" s="36"/>
      <c r="X45" s="36"/>
      <c r="Y45" s="36"/>
      <c r="Z45" s="65" t="s">
        <v>12</v>
      </c>
      <c r="AA45" s="121"/>
      <c r="AB45" s="36"/>
      <c r="AC45" s="36"/>
      <c r="AD45" s="131" t="s">
        <v>12</v>
      </c>
      <c r="AE45" s="134"/>
      <c r="AF45" s="36"/>
      <c r="AG45" s="36"/>
      <c r="AH45" s="65" t="s">
        <v>12</v>
      </c>
      <c r="AI45" s="173"/>
      <c r="AJ45" s="173"/>
      <c r="AK45" s="173"/>
      <c r="AL45" s="173" t="s">
        <v>12</v>
      </c>
      <c r="AM45" s="134"/>
      <c r="AN45" s="36"/>
      <c r="AO45" s="36"/>
      <c r="AP45" s="36"/>
      <c r="AQ45" s="162"/>
    </row>
    <row r="46" spans="1:43">
      <c r="A46" s="181" t="s">
        <v>147</v>
      </c>
      <c r="B46" s="179">
        <v>2600</v>
      </c>
      <c r="C46" s="180" t="s">
        <v>148</v>
      </c>
      <c r="D46" s="180" t="s">
        <v>149</v>
      </c>
      <c r="E46" s="187" t="s">
        <v>60</v>
      </c>
      <c r="F46" s="36"/>
      <c r="G46" s="36"/>
      <c r="H46" s="36"/>
      <c r="I46" s="36" t="s">
        <v>12</v>
      </c>
      <c r="J46" s="36"/>
      <c r="K46" s="36"/>
      <c r="L46" s="36"/>
      <c r="M46" s="36" t="s">
        <v>12</v>
      </c>
      <c r="N46" s="36"/>
      <c r="O46" s="36"/>
      <c r="P46" s="36"/>
      <c r="Q46" s="36" t="s">
        <v>12</v>
      </c>
      <c r="R46" s="46" t="s">
        <v>12</v>
      </c>
      <c r="S46" s="36"/>
      <c r="T46" s="36"/>
      <c r="U46" s="36"/>
      <c r="V46" s="36" t="s">
        <v>12</v>
      </c>
      <c r="W46" s="36"/>
      <c r="X46" s="36"/>
      <c r="Y46" s="36"/>
      <c r="Z46" s="65" t="s">
        <v>12</v>
      </c>
      <c r="AA46" s="121"/>
      <c r="AB46" s="36"/>
      <c r="AC46" s="36"/>
      <c r="AD46" s="131" t="s">
        <v>12</v>
      </c>
      <c r="AE46" s="134"/>
      <c r="AF46" s="36"/>
      <c r="AG46" s="36"/>
      <c r="AH46" s="65" t="s">
        <v>12</v>
      </c>
      <c r="AI46" s="173"/>
      <c r="AJ46" s="173"/>
      <c r="AK46" s="173"/>
      <c r="AL46" s="173" t="s">
        <v>12</v>
      </c>
      <c r="AM46" s="134"/>
      <c r="AN46" s="36"/>
      <c r="AO46" s="36"/>
      <c r="AP46" s="36"/>
      <c r="AQ46" s="162"/>
    </row>
    <row r="47" spans="1:43">
      <c r="A47" s="181" t="s">
        <v>117</v>
      </c>
      <c r="B47" s="179">
        <v>2985</v>
      </c>
      <c r="C47" s="180" t="s">
        <v>150</v>
      </c>
      <c r="D47" s="180" t="s">
        <v>151</v>
      </c>
      <c r="E47" s="187" t="s">
        <v>60</v>
      </c>
      <c r="F47" s="36"/>
      <c r="G47" s="36"/>
      <c r="H47" s="36"/>
      <c r="I47" s="36" t="s">
        <v>12</v>
      </c>
      <c r="J47" s="36"/>
      <c r="K47" s="36"/>
      <c r="L47" s="36"/>
      <c r="M47" s="36" t="s">
        <v>12</v>
      </c>
      <c r="N47" s="36"/>
      <c r="O47" s="36"/>
      <c r="P47" s="36"/>
      <c r="Q47" s="36" t="s">
        <v>12</v>
      </c>
      <c r="R47" s="46" t="s">
        <v>12</v>
      </c>
      <c r="S47" s="36"/>
      <c r="T47" s="36"/>
      <c r="U47" s="36"/>
      <c r="V47" s="36" t="s">
        <v>12</v>
      </c>
      <c r="W47" s="36"/>
      <c r="X47" s="36"/>
      <c r="Y47" s="36"/>
      <c r="Z47" s="65" t="s">
        <v>12</v>
      </c>
      <c r="AA47" s="121"/>
      <c r="AB47" s="36"/>
      <c r="AC47" s="36"/>
      <c r="AD47" s="131" t="s">
        <v>12</v>
      </c>
      <c r="AE47" s="134"/>
      <c r="AF47" s="36"/>
      <c r="AG47" s="36"/>
      <c r="AH47" s="65" t="s">
        <v>12</v>
      </c>
      <c r="AI47" s="173"/>
      <c r="AJ47" s="173"/>
      <c r="AK47" s="173"/>
      <c r="AL47" s="173" t="s">
        <v>12</v>
      </c>
      <c r="AM47" s="134"/>
      <c r="AN47" s="36"/>
      <c r="AO47" s="36"/>
      <c r="AP47" s="36"/>
      <c r="AQ47" s="162"/>
    </row>
    <row r="48" spans="1:43">
      <c r="A48" s="181" t="s">
        <v>152</v>
      </c>
      <c r="B48" s="179">
        <v>4300</v>
      </c>
      <c r="C48" s="180" t="s">
        <v>153</v>
      </c>
      <c r="D48" s="180" t="s">
        <v>183</v>
      </c>
      <c r="E48" s="187" t="s">
        <v>60</v>
      </c>
      <c r="F48" s="36" t="s">
        <v>12</v>
      </c>
      <c r="G48" s="36" t="s">
        <v>12</v>
      </c>
      <c r="H48" s="36" t="s">
        <v>12</v>
      </c>
      <c r="I48" s="36" t="s">
        <v>12</v>
      </c>
      <c r="J48" s="36" t="s">
        <v>12</v>
      </c>
      <c r="K48" s="36" t="s">
        <v>12</v>
      </c>
      <c r="L48" s="36" t="s">
        <v>12</v>
      </c>
      <c r="M48" s="36" t="s">
        <v>12</v>
      </c>
      <c r="N48" s="36" t="s">
        <v>12</v>
      </c>
      <c r="O48" s="36" t="s">
        <v>12</v>
      </c>
      <c r="P48" s="36" t="s">
        <v>12</v>
      </c>
      <c r="Q48" s="36" t="s">
        <v>12</v>
      </c>
      <c r="R48" s="46" t="s">
        <v>12</v>
      </c>
      <c r="S48" s="36"/>
      <c r="T48" s="36"/>
      <c r="U48" s="36" t="s">
        <v>12</v>
      </c>
      <c r="V48" s="36" t="s">
        <v>12</v>
      </c>
      <c r="W48" s="36"/>
      <c r="X48" s="36"/>
      <c r="Y48" s="36"/>
      <c r="Z48" s="65" t="s">
        <v>12</v>
      </c>
      <c r="AA48" s="121" t="s">
        <v>12</v>
      </c>
      <c r="AB48" s="36"/>
      <c r="AC48" s="36"/>
      <c r="AD48" s="131" t="s">
        <v>12</v>
      </c>
      <c r="AE48" s="134" t="s">
        <v>12</v>
      </c>
      <c r="AF48" s="36"/>
      <c r="AG48" s="36"/>
      <c r="AH48" s="65" t="s">
        <v>12</v>
      </c>
      <c r="AI48" s="173" t="s">
        <v>12</v>
      </c>
      <c r="AJ48" s="173"/>
      <c r="AK48" s="173"/>
      <c r="AL48" s="173" t="s">
        <v>12</v>
      </c>
      <c r="AM48" s="134"/>
      <c r="AN48" s="36"/>
      <c r="AO48" s="36"/>
      <c r="AP48" s="36"/>
      <c r="AQ48" s="162"/>
    </row>
    <row r="49" spans="1:43">
      <c r="A49" s="181" t="s">
        <v>184</v>
      </c>
      <c r="B49" s="179">
        <v>14000</v>
      </c>
      <c r="C49" s="180" t="s">
        <v>185</v>
      </c>
      <c r="D49" s="180" t="s">
        <v>186</v>
      </c>
      <c r="E49" s="187" t="s">
        <v>60</v>
      </c>
      <c r="F49" s="36" t="s">
        <v>12</v>
      </c>
      <c r="G49" s="36" t="s">
        <v>12</v>
      </c>
      <c r="H49" s="36" t="s">
        <v>12</v>
      </c>
      <c r="I49" s="36" t="s">
        <v>12</v>
      </c>
      <c r="J49" s="36" t="s">
        <v>12</v>
      </c>
      <c r="K49" s="36" t="s">
        <v>12</v>
      </c>
      <c r="L49" s="36" t="s">
        <v>12</v>
      </c>
      <c r="M49" s="36" t="s">
        <v>12</v>
      </c>
      <c r="N49" s="36" t="s">
        <v>12</v>
      </c>
      <c r="O49" s="36" t="s">
        <v>12</v>
      </c>
      <c r="P49" s="36" t="s">
        <v>12</v>
      </c>
      <c r="Q49" s="36" t="s">
        <v>12</v>
      </c>
      <c r="R49" s="46" t="s">
        <v>12</v>
      </c>
      <c r="S49" s="36" t="s">
        <v>12</v>
      </c>
      <c r="T49" s="55" t="s">
        <v>12</v>
      </c>
      <c r="U49" s="36" t="s">
        <v>12</v>
      </c>
      <c r="V49" s="36" t="s">
        <v>12</v>
      </c>
      <c r="W49" s="56">
        <v>14000</v>
      </c>
      <c r="X49" s="36" t="s">
        <v>12</v>
      </c>
      <c r="Y49" s="36" t="s">
        <v>12</v>
      </c>
      <c r="Z49" s="65" t="s">
        <v>12</v>
      </c>
      <c r="AA49" s="124" t="s">
        <v>12</v>
      </c>
      <c r="AB49" s="125" t="s">
        <v>12</v>
      </c>
      <c r="AC49" s="125" t="s">
        <v>12</v>
      </c>
      <c r="AD49" s="133" t="s">
        <v>12</v>
      </c>
      <c r="AE49" s="139" t="s">
        <v>12</v>
      </c>
      <c r="AF49" s="125" t="s">
        <v>12</v>
      </c>
      <c r="AG49" s="125" t="s">
        <v>12</v>
      </c>
      <c r="AH49" s="176" t="s">
        <v>12</v>
      </c>
      <c r="AI49" s="173" t="s">
        <v>12</v>
      </c>
      <c r="AJ49" s="173" t="s">
        <v>12</v>
      </c>
      <c r="AK49" s="173" t="s">
        <v>12</v>
      </c>
      <c r="AL49" s="173" t="s">
        <v>12</v>
      </c>
      <c r="AM49" s="177"/>
      <c r="AN49" s="164"/>
      <c r="AO49" s="164"/>
      <c r="AP49" s="164"/>
      <c r="AQ49" s="165"/>
    </row>
    <row r="50" spans="1:43">
      <c r="A50" s="27" t="s">
        <v>157</v>
      </c>
      <c r="B50" s="41">
        <f>SUM(B5:B49)-B17-B28-B44-B49</f>
        <v>312956</v>
      </c>
      <c r="C50" s="27" t="s">
        <v>12</v>
      </c>
      <c r="D50" s="73" t="s">
        <v>158</v>
      </c>
      <c r="E50" s="74">
        <v>35800</v>
      </c>
      <c r="F50" s="74">
        <v>87837</v>
      </c>
      <c r="G50" s="74">
        <v>48632</v>
      </c>
      <c r="H50" s="74">
        <v>58705</v>
      </c>
      <c r="I50" s="74">
        <v>62609</v>
      </c>
      <c r="J50" s="74">
        <v>4119</v>
      </c>
      <c r="K50" s="74">
        <v>66018</v>
      </c>
      <c r="L50" s="74">
        <v>52270</v>
      </c>
      <c r="M50" s="74">
        <v>44065</v>
      </c>
      <c r="N50" s="74">
        <v>30538</v>
      </c>
      <c r="O50" s="74">
        <v>46742</v>
      </c>
      <c r="P50" s="74">
        <v>75136</v>
      </c>
      <c r="Q50" s="75">
        <v>37123</v>
      </c>
      <c r="R50" s="74">
        <v>45571</v>
      </c>
      <c r="S50" s="74">
        <v>30065</v>
      </c>
      <c r="T50" s="74">
        <v>31442</v>
      </c>
      <c r="U50" s="74">
        <v>12019</v>
      </c>
      <c r="V50" s="76">
        <v>30577</v>
      </c>
      <c r="W50" s="74">
        <v>35071</v>
      </c>
      <c r="X50" s="74">
        <v>47033</v>
      </c>
      <c r="Y50" s="74">
        <v>1631</v>
      </c>
      <c r="Z50" s="77">
        <f>SUM(Z5:Z49)</f>
        <v>49002</v>
      </c>
      <c r="AA50" s="74">
        <f t="shared" ref="AA50:AC50" si="0">SUM(AA5:AA49)</f>
        <v>27931</v>
      </c>
      <c r="AB50" s="74">
        <f t="shared" si="0"/>
        <v>19727</v>
      </c>
      <c r="AC50" s="74">
        <f t="shared" si="0"/>
        <v>26901</v>
      </c>
      <c r="AD50" s="77">
        <f t="shared" ref="AD50" si="1">SUM(AD5:AD49)</f>
        <v>35824</v>
      </c>
      <c r="AE50" s="74">
        <f>SUM(AE5:AE49)</f>
        <v>35399</v>
      </c>
      <c r="AF50" s="74">
        <f t="shared" ref="AF50" si="2">SUM(AF5:AF49)</f>
        <v>70401</v>
      </c>
      <c r="AG50" s="74">
        <f t="shared" ref="AG50" si="3">SUM(AG5:AG49)</f>
        <v>35071</v>
      </c>
      <c r="AH50" s="74">
        <f t="shared" ref="AH50" si="4">SUM(AH5:AH49)</f>
        <v>0</v>
      </c>
      <c r="AI50" s="76">
        <f>SUM(AI5:AI49)</f>
        <v>59600</v>
      </c>
      <c r="AJ50" s="74">
        <f t="shared" ref="AJ50:AL50" si="5">SUM(AJ5:AJ49)</f>
        <v>84157</v>
      </c>
      <c r="AK50" s="74">
        <f t="shared" si="5"/>
        <v>49002</v>
      </c>
      <c r="AL50" s="77">
        <f t="shared" si="5"/>
        <v>40832</v>
      </c>
      <c r="AM50" s="76">
        <f>SUM(AM5:AM49)</f>
        <v>0</v>
      </c>
      <c r="AN50" s="74">
        <f t="shared" ref="AN50:AP50" si="6">SUM(AN5:AN49)</f>
        <v>26901</v>
      </c>
      <c r="AO50" s="74">
        <f t="shared" si="6"/>
        <v>22476</v>
      </c>
      <c r="AP50" s="77">
        <f t="shared" si="6"/>
        <v>0</v>
      </c>
      <c r="AQ50" s="77">
        <f t="shared" ref="AQ50" si="7">SUM(AQ5:AQ49)</f>
        <v>30646</v>
      </c>
    </row>
    <row r="51" spans="1:43">
      <c r="A51" s="27"/>
      <c r="B51" s="51"/>
      <c r="C51" s="27"/>
      <c r="D51" s="73" t="s">
        <v>159</v>
      </c>
      <c r="E51" s="78">
        <v>312105</v>
      </c>
      <c r="F51" s="78">
        <v>260068</v>
      </c>
      <c r="G51" s="78">
        <v>299273</v>
      </c>
      <c r="H51" s="78">
        <v>289200</v>
      </c>
      <c r="I51" s="78">
        <v>285296</v>
      </c>
      <c r="J51" s="78">
        <v>343786</v>
      </c>
      <c r="K51" s="78">
        <v>281887</v>
      </c>
      <c r="L51" s="78">
        <v>295635</v>
      </c>
      <c r="M51" s="78">
        <v>303840</v>
      </c>
      <c r="N51" s="78">
        <v>317367</v>
      </c>
      <c r="O51" s="78">
        <v>301163</v>
      </c>
      <c r="P51" s="78">
        <v>272769</v>
      </c>
      <c r="Q51" s="79">
        <v>310782</v>
      </c>
      <c r="R51" s="78">
        <v>302334</v>
      </c>
      <c r="S51" s="78">
        <v>317840</v>
      </c>
      <c r="T51" s="78">
        <v>316463</v>
      </c>
      <c r="U51" s="78">
        <v>335886</v>
      </c>
      <c r="V51" s="80">
        <v>317328</v>
      </c>
      <c r="W51" s="78">
        <v>312834</v>
      </c>
      <c r="X51" s="78">
        <f>B50-X50</f>
        <v>265923</v>
      </c>
      <c r="Y51" s="78">
        <v>347905</v>
      </c>
      <c r="Z51" s="81">
        <f>B50-Z50</f>
        <v>263954</v>
      </c>
      <c r="AA51" s="78">
        <f>B50-AA50</f>
        <v>285025</v>
      </c>
      <c r="AB51" s="78">
        <v>347905</v>
      </c>
      <c r="AC51" s="78">
        <f>B50-AC50</f>
        <v>286055</v>
      </c>
      <c r="AD51" s="81">
        <v>347905</v>
      </c>
      <c r="AE51" s="78">
        <f>$B$50-AE50</f>
        <v>277557</v>
      </c>
      <c r="AF51" s="78">
        <f>$B$50-AF50</f>
        <v>242555</v>
      </c>
      <c r="AG51" s="78">
        <f t="shared" ref="AF51:AH51" si="8">$B$50-AG50</f>
        <v>277885</v>
      </c>
      <c r="AH51" s="78">
        <f t="shared" si="8"/>
        <v>312956</v>
      </c>
      <c r="AI51" s="80">
        <f>$B$50-AI50</f>
        <v>253356</v>
      </c>
      <c r="AJ51" s="78">
        <f>$B$50-AJ50</f>
        <v>228799</v>
      </c>
      <c r="AK51" s="78">
        <f t="shared" ref="AK51:AL51" si="9">$B$50-AK50</f>
        <v>263954</v>
      </c>
      <c r="AL51" s="81">
        <f t="shared" si="9"/>
        <v>272124</v>
      </c>
      <c r="AM51" s="80">
        <f>$B$50-AM50</f>
        <v>312956</v>
      </c>
      <c r="AN51" s="78">
        <f>$B$50-AN50</f>
        <v>286055</v>
      </c>
      <c r="AO51" s="78">
        <f t="shared" ref="AO51:AP51" si="10">$B$50-AO50</f>
        <v>290480</v>
      </c>
      <c r="AP51" s="81">
        <f t="shared" si="10"/>
        <v>312956</v>
      </c>
      <c r="AQ51" s="81">
        <f t="shared" ref="AQ51" si="11">$B$50-AQ50</f>
        <v>282310</v>
      </c>
    </row>
    <row r="52" spans="1:43">
      <c r="A52" s="35"/>
      <c r="B52" s="52"/>
      <c r="C52" s="35"/>
      <c r="D52" s="82" t="s">
        <v>160</v>
      </c>
      <c r="E52" s="83">
        <v>0.1</v>
      </c>
      <c r="F52" s="83">
        <v>0.25</v>
      </c>
      <c r="G52" s="83">
        <v>0.14000000000000001</v>
      </c>
      <c r="H52" s="83">
        <v>0.17</v>
      </c>
      <c r="I52" s="83">
        <v>0.18</v>
      </c>
      <c r="J52" s="83">
        <v>0.01</v>
      </c>
      <c r="K52" s="83">
        <v>0.19</v>
      </c>
      <c r="L52" s="83">
        <v>0.15</v>
      </c>
      <c r="M52" s="83">
        <v>0.13</v>
      </c>
      <c r="N52" s="83">
        <v>0.09</v>
      </c>
      <c r="O52" s="83">
        <v>0.13</v>
      </c>
      <c r="P52" s="83">
        <v>0.22</v>
      </c>
      <c r="Q52" s="84">
        <v>0.11</v>
      </c>
      <c r="R52" s="83">
        <v>0.13</v>
      </c>
      <c r="S52" s="83">
        <v>0.09</v>
      </c>
      <c r="T52" s="83">
        <v>0.09</v>
      </c>
      <c r="U52" s="83">
        <v>0.03</v>
      </c>
      <c r="V52" s="85">
        <v>0.09</v>
      </c>
      <c r="W52" s="86">
        <v>0.1</v>
      </c>
      <c r="X52" s="86">
        <f>X50/B50</f>
        <v>0.15028630222778921</v>
      </c>
      <c r="Y52" s="86">
        <f>Y50/B50</f>
        <v>5.2115952402254631E-3</v>
      </c>
      <c r="Z52" s="87">
        <f>Z50/B50</f>
        <v>0.15657792149695166</v>
      </c>
      <c r="AA52" s="86">
        <f>AA50/B50</f>
        <v>8.9248967906031512E-2</v>
      </c>
      <c r="AB52" s="86">
        <v>0</v>
      </c>
      <c r="AC52" s="86">
        <f>AC50/B50</f>
        <v>8.5957770421401097E-2</v>
      </c>
      <c r="AD52" s="87">
        <f>AD50/B50</f>
        <v>0.11446976571786449</v>
      </c>
      <c r="AE52" s="86">
        <f>AE50/$B$50</f>
        <v>0.11311174733828398</v>
      </c>
      <c r="AF52" s="86">
        <f>AF50/$B$50</f>
        <v>0.22495494574317157</v>
      </c>
      <c r="AG52" s="86">
        <f>AG50/$B$50</f>
        <v>0.11206367668298418</v>
      </c>
      <c r="AH52" s="86">
        <f>AH50/$B$50</f>
        <v>0</v>
      </c>
      <c r="AI52" s="85">
        <f>AI50/$B$50</f>
        <v>0.19044210687764415</v>
      </c>
      <c r="AJ52" s="86">
        <f>AJ50/$B$50</f>
        <v>0.26891000651848823</v>
      </c>
      <c r="AK52" s="86">
        <f>AK50/$B$50</f>
        <v>0.15657792149695166</v>
      </c>
      <c r="AL52" s="87">
        <f>AL50/$B$50</f>
        <v>0.13047201523536855</v>
      </c>
      <c r="AM52" s="85">
        <f>AM50/$B$50</f>
        <v>0</v>
      </c>
      <c r="AN52" s="86">
        <f>AN50/$B$50</f>
        <v>8.5957770421401097E-2</v>
      </c>
      <c r="AO52" s="86">
        <f>AO50/$B$50</f>
        <v>7.1818402586945135E-2</v>
      </c>
      <c r="AP52" s="87">
        <f>AP50/$B$50</f>
        <v>0</v>
      </c>
      <c r="AQ52" s="87">
        <f>AQ50/$B$50</f>
        <v>9.7924308848528221E-2</v>
      </c>
    </row>
    <row r="53" spans="1:43">
      <c r="A53" s="10"/>
      <c r="B53" s="3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43">
      <c r="A54" s="10"/>
      <c r="B54" s="3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43">
      <c r="A55" s="10"/>
      <c r="B55" s="3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43">
      <c r="A56" s="198" t="s">
        <v>161</v>
      </c>
      <c r="B56" s="3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43">
      <c r="A57" s="114" t="s">
        <v>162</v>
      </c>
    </row>
  </sheetData>
  <sheetProtection algorithmName="SHA-512" hashValue="1N87QJu5dcGdrfMyUtXzvSiQH7y96zFeQL+0mcElWyLwEaYGTr3wdPO9VfXRT1vPydyXDYI2EKdMoLtMRCEh5g==" saltValue="e4ZvoSs3yXyg22lOakaZzA==" spinCount="100000" sheet="1" objects="1" scenarios="1"/>
  <mergeCells count="12">
    <mergeCell ref="AM3:AQ3"/>
    <mergeCell ref="AI3:AL3"/>
    <mergeCell ref="A5:A13"/>
    <mergeCell ref="A18:A24"/>
    <mergeCell ref="A25:A27"/>
    <mergeCell ref="AE3:AH3"/>
    <mergeCell ref="V3:Z3"/>
    <mergeCell ref="AA3:AD3"/>
    <mergeCell ref="E3:H3"/>
    <mergeCell ref="R3:U3"/>
    <mergeCell ref="I3:M3"/>
    <mergeCell ref="N3:Q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051C-FDE7-48E6-B9A3-9C609205E9EF}">
  <sheetPr>
    <tabColor rgb="FF636569"/>
  </sheetPr>
  <dimension ref="A1:AF30"/>
  <sheetViews>
    <sheetView showGridLines="0" workbookViewId="0">
      <selection sqref="A1:XFD1048576"/>
    </sheetView>
  </sheetViews>
  <sheetFormatPr defaultRowHeight="15"/>
  <cols>
    <col min="1" max="1" width="40.28515625" style="1" customWidth="1"/>
    <col min="2" max="2" width="30.5703125" style="1" customWidth="1"/>
    <col min="3" max="3" width="9.7109375" hidden="1" customWidth="1"/>
    <col min="4" max="4" width="32.7109375" hidden="1" customWidth="1"/>
    <col min="5" max="5" width="62.42578125" customWidth="1"/>
    <col min="6" max="6" width="61.28515625" customWidth="1"/>
    <col min="7" max="13" width="9.140625" style="1" hidden="1" customWidth="1"/>
    <col min="14" max="14" width="23.42578125" style="1" hidden="1" customWidth="1"/>
    <col min="15" max="15" width="9.140625" style="1" hidden="1" customWidth="1"/>
    <col min="16" max="19" width="0" hidden="1" customWidth="1"/>
    <col min="24" max="24" width="9.140625" style="1" customWidth="1"/>
  </cols>
  <sheetData>
    <row r="1" spans="1:32" ht="26.25">
      <c r="A1" s="219" t="s">
        <v>10</v>
      </c>
      <c r="C1" s="1"/>
      <c r="E1" s="2"/>
      <c r="F1" s="3"/>
    </row>
    <row r="3" spans="1:32" ht="23.45" customHeight="1">
      <c r="A3" s="220" t="s">
        <v>187</v>
      </c>
      <c r="C3" s="1"/>
      <c r="E3" s="4"/>
      <c r="F3" s="5"/>
      <c r="G3" s="311" t="s">
        <v>13</v>
      </c>
      <c r="H3" s="312"/>
      <c r="I3" s="312"/>
      <c r="J3" s="313"/>
      <c r="K3" s="305" t="s">
        <v>14</v>
      </c>
      <c r="L3" s="305"/>
      <c r="M3" s="305"/>
      <c r="N3" s="305"/>
      <c r="O3" s="306" t="s">
        <v>15</v>
      </c>
      <c r="P3" s="307"/>
      <c r="Q3" s="307"/>
      <c r="R3" s="307"/>
      <c r="S3" s="308"/>
      <c r="T3" s="305" t="s">
        <v>16</v>
      </c>
      <c r="U3" s="305"/>
      <c r="V3" s="305"/>
      <c r="W3" s="305"/>
      <c r="X3" s="306" t="s">
        <v>17</v>
      </c>
      <c r="Y3" s="307"/>
      <c r="Z3" s="307"/>
      <c r="AA3" s="307"/>
      <c r="AB3" s="308"/>
      <c r="AC3" s="305" t="s">
        <v>18</v>
      </c>
      <c r="AD3" s="305"/>
      <c r="AE3" s="305"/>
      <c r="AF3" s="305"/>
    </row>
    <row r="4" spans="1:32">
      <c r="A4" s="60" t="s">
        <v>19</v>
      </c>
      <c r="B4" s="61" t="s">
        <v>20</v>
      </c>
      <c r="C4" s="61" t="s">
        <v>188</v>
      </c>
      <c r="D4" s="61" t="s">
        <v>189</v>
      </c>
      <c r="E4" s="61" t="s">
        <v>21</v>
      </c>
      <c r="F4" s="62" t="s">
        <v>22</v>
      </c>
      <c r="G4" s="61" t="s">
        <v>23</v>
      </c>
      <c r="H4" s="61" t="s">
        <v>24</v>
      </c>
      <c r="I4" s="61" t="s">
        <v>25</v>
      </c>
      <c r="J4" s="223" t="s">
        <v>26</v>
      </c>
      <c r="K4" s="280" t="s">
        <v>27</v>
      </c>
      <c r="L4" s="277" t="s">
        <v>28</v>
      </c>
      <c r="M4" s="277" t="s">
        <v>29</v>
      </c>
      <c r="N4" s="277" t="s">
        <v>30</v>
      </c>
      <c r="O4" s="277" t="s">
        <v>31</v>
      </c>
      <c r="P4" s="277" t="s">
        <v>32</v>
      </c>
      <c r="Q4" s="277" t="s">
        <v>33</v>
      </c>
      <c r="R4" s="277" t="s">
        <v>34</v>
      </c>
      <c r="S4" s="277" t="s">
        <v>35</v>
      </c>
      <c r="T4" s="280" t="s">
        <v>36</v>
      </c>
      <c r="U4" s="277" t="s">
        <v>37</v>
      </c>
      <c r="V4" s="277" t="s">
        <v>38</v>
      </c>
      <c r="W4" s="277" t="s">
        <v>39</v>
      </c>
      <c r="X4" s="277" t="s">
        <v>40</v>
      </c>
      <c r="Y4" s="277" t="s">
        <v>41</v>
      </c>
      <c r="Z4" s="277" t="s">
        <v>42</v>
      </c>
      <c r="AA4" s="277" t="s">
        <v>43</v>
      </c>
      <c r="AB4" s="277" t="s">
        <v>190</v>
      </c>
      <c r="AC4" s="280" t="s">
        <v>45</v>
      </c>
      <c r="AD4" s="277" t="s">
        <v>46</v>
      </c>
      <c r="AE4" s="277" t="s">
        <v>47</v>
      </c>
      <c r="AF4" s="277" t="s">
        <v>191</v>
      </c>
    </row>
    <row r="5" spans="1:32" ht="45.75" customHeight="1">
      <c r="A5" s="309" t="s">
        <v>192</v>
      </c>
      <c r="B5" s="71">
        <v>9355</v>
      </c>
      <c r="C5" s="70" t="s">
        <v>193</v>
      </c>
      <c r="D5" s="72" t="s">
        <v>194</v>
      </c>
      <c r="E5" s="72" t="s">
        <v>195</v>
      </c>
      <c r="F5" s="72" t="s">
        <v>196</v>
      </c>
      <c r="G5" s="224" t="s">
        <v>60</v>
      </c>
      <c r="H5" s="89">
        <v>9355</v>
      </c>
      <c r="I5" s="89">
        <v>9355</v>
      </c>
      <c r="J5" s="88"/>
      <c r="K5" s="88"/>
      <c r="L5" s="88"/>
      <c r="M5" s="88"/>
      <c r="N5" s="88"/>
      <c r="O5" s="88" t="s">
        <v>60</v>
      </c>
      <c r="P5" s="88"/>
      <c r="Q5" s="88"/>
      <c r="R5" s="88"/>
      <c r="S5" s="88"/>
      <c r="T5" s="89">
        <v>9355</v>
      </c>
      <c r="U5" s="88"/>
      <c r="V5" s="88"/>
      <c r="W5" s="88"/>
      <c r="X5" s="88"/>
      <c r="Y5" s="88"/>
      <c r="Z5" s="88"/>
      <c r="AA5" s="88"/>
      <c r="AB5" s="88"/>
      <c r="AC5" s="89"/>
      <c r="AD5" s="88"/>
      <c r="AE5" s="88"/>
      <c r="AF5" s="88"/>
    </row>
    <row r="6" spans="1:32">
      <c r="A6" s="314"/>
      <c r="B6" s="71">
        <v>6794</v>
      </c>
      <c r="C6" s="70" t="s">
        <v>197</v>
      </c>
      <c r="D6" s="72" t="s">
        <v>198</v>
      </c>
      <c r="E6" s="72" t="s">
        <v>199</v>
      </c>
      <c r="F6" s="72" t="s">
        <v>200</v>
      </c>
      <c r="G6" s="224" t="s">
        <v>60</v>
      </c>
      <c r="H6" s="88"/>
      <c r="I6" s="88"/>
      <c r="J6" s="88"/>
      <c r="K6" s="88"/>
      <c r="L6" s="88"/>
      <c r="M6" s="88"/>
      <c r="N6" s="88"/>
      <c r="O6" s="88" t="s">
        <v>60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</row>
    <row r="7" spans="1:32">
      <c r="A7" s="314"/>
      <c r="B7" s="71">
        <v>6565</v>
      </c>
      <c r="C7" s="70" t="s">
        <v>201</v>
      </c>
      <c r="D7" s="72" t="s">
        <v>198</v>
      </c>
      <c r="E7" s="72" t="s">
        <v>202</v>
      </c>
      <c r="F7" s="72" t="s">
        <v>203</v>
      </c>
      <c r="G7" s="224" t="s">
        <v>60</v>
      </c>
      <c r="H7" s="88"/>
      <c r="I7" s="89">
        <v>6565</v>
      </c>
      <c r="J7" s="88"/>
      <c r="K7" s="88"/>
      <c r="L7" s="88"/>
      <c r="M7" s="88"/>
      <c r="N7" s="88"/>
      <c r="O7" s="88" t="s">
        <v>60</v>
      </c>
      <c r="P7" s="88"/>
      <c r="Q7" s="88"/>
      <c r="R7" s="89">
        <v>6565</v>
      </c>
      <c r="S7" s="88"/>
      <c r="T7" s="89">
        <v>6565</v>
      </c>
      <c r="U7" s="88"/>
      <c r="V7" s="88"/>
      <c r="W7" s="88"/>
      <c r="X7" s="88"/>
      <c r="Y7" s="88"/>
      <c r="Z7" s="88"/>
      <c r="AA7" s="88"/>
      <c r="AB7" s="88"/>
      <c r="AC7" s="89"/>
      <c r="AD7" s="88"/>
      <c r="AE7" s="88"/>
      <c r="AF7" s="88"/>
    </row>
    <row r="8" spans="1:32">
      <c r="A8" s="314"/>
      <c r="B8" s="71">
        <v>5547</v>
      </c>
      <c r="C8" s="70" t="s">
        <v>204</v>
      </c>
      <c r="D8" s="72" t="s">
        <v>198</v>
      </c>
      <c r="E8" s="72" t="s">
        <v>205</v>
      </c>
      <c r="F8" s="72" t="s">
        <v>206</v>
      </c>
      <c r="G8" s="224" t="s">
        <v>60</v>
      </c>
      <c r="H8" s="88"/>
      <c r="I8" s="88"/>
      <c r="J8" s="88"/>
      <c r="K8" s="88"/>
      <c r="L8" s="88"/>
      <c r="M8" s="88"/>
      <c r="N8" s="88"/>
      <c r="O8" s="88" t="s">
        <v>60</v>
      </c>
      <c r="P8" s="88"/>
      <c r="Q8" s="88"/>
      <c r="R8" s="89">
        <v>5547</v>
      </c>
      <c r="S8" s="89">
        <v>5547</v>
      </c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2">
      <c r="A9" s="310"/>
      <c r="B9" s="71">
        <v>10000</v>
      </c>
      <c r="C9" s="70" t="s">
        <v>207</v>
      </c>
      <c r="D9" s="72" t="s">
        <v>208</v>
      </c>
      <c r="E9" s="72" t="s">
        <v>209</v>
      </c>
      <c r="F9" s="72" t="s">
        <v>210</v>
      </c>
      <c r="G9" s="225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</row>
    <row r="10" spans="1:32">
      <c r="A10" s="315" t="s">
        <v>81</v>
      </c>
      <c r="B10" s="71">
        <v>6427</v>
      </c>
      <c r="C10" s="70" t="s">
        <v>211</v>
      </c>
      <c r="D10" s="72" t="s">
        <v>212</v>
      </c>
      <c r="E10" s="72" t="s">
        <v>213</v>
      </c>
      <c r="F10" s="72" t="s">
        <v>214</v>
      </c>
      <c r="G10" s="89">
        <v>6427</v>
      </c>
      <c r="H10" s="88"/>
      <c r="I10" s="88"/>
      <c r="J10" s="88"/>
      <c r="K10" s="88"/>
      <c r="L10" s="88"/>
      <c r="M10" s="88"/>
      <c r="N10" s="88"/>
      <c r="O10" s="88" t="s">
        <v>60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>
        <v>6427</v>
      </c>
      <c r="AB10" s="88"/>
      <c r="AC10" s="88"/>
      <c r="AD10" s="88"/>
      <c r="AE10" s="88"/>
      <c r="AF10" s="88"/>
    </row>
    <row r="11" spans="1:32">
      <c r="A11" s="316"/>
      <c r="B11" s="71">
        <v>10520</v>
      </c>
      <c r="C11" s="70" t="s">
        <v>215</v>
      </c>
      <c r="D11" s="72" t="s">
        <v>212</v>
      </c>
      <c r="E11" s="72" t="s">
        <v>216</v>
      </c>
      <c r="F11" s="72" t="s">
        <v>217</v>
      </c>
      <c r="G11" s="224" t="s">
        <v>60</v>
      </c>
      <c r="H11" s="89">
        <v>10520</v>
      </c>
      <c r="I11" s="89">
        <v>10520</v>
      </c>
      <c r="J11" s="89"/>
      <c r="K11" s="88"/>
      <c r="L11" s="89">
        <v>10520</v>
      </c>
      <c r="M11" s="88"/>
      <c r="N11" s="88">
        <v>10520</v>
      </c>
      <c r="O11" s="88" t="s">
        <v>60</v>
      </c>
      <c r="P11" s="88">
        <v>10520</v>
      </c>
      <c r="Q11" s="88"/>
      <c r="R11" s="88">
        <v>10520</v>
      </c>
      <c r="S11" s="88"/>
      <c r="T11" s="89">
        <v>10520</v>
      </c>
      <c r="U11" s="89"/>
      <c r="V11" s="89">
        <v>10520</v>
      </c>
      <c r="W11" s="89"/>
      <c r="X11" s="89">
        <v>10520</v>
      </c>
      <c r="Y11" s="89"/>
      <c r="Z11" s="89">
        <v>10520</v>
      </c>
      <c r="AA11" s="88"/>
      <c r="AB11" s="89">
        <v>10520</v>
      </c>
      <c r="AC11" s="89"/>
      <c r="AD11" s="89"/>
      <c r="AE11" s="89">
        <v>10520</v>
      </c>
      <c r="AF11" s="89">
        <v>10520</v>
      </c>
    </row>
    <row r="12" spans="1:32">
      <c r="A12" s="316"/>
      <c r="B12" s="71">
        <v>9282</v>
      </c>
      <c r="C12" s="70" t="s">
        <v>218</v>
      </c>
      <c r="D12" s="72" t="s">
        <v>212</v>
      </c>
      <c r="E12" s="72" t="s">
        <v>219</v>
      </c>
      <c r="F12" s="72" t="s">
        <v>220</v>
      </c>
      <c r="G12" s="89">
        <v>9282</v>
      </c>
      <c r="H12" s="89"/>
      <c r="I12" s="89">
        <v>9282</v>
      </c>
      <c r="J12" s="89"/>
      <c r="K12" s="89">
        <v>9282</v>
      </c>
      <c r="L12" s="89">
        <v>9282</v>
      </c>
      <c r="M12" s="89">
        <v>9282</v>
      </c>
      <c r="N12" s="88"/>
      <c r="O12" s="89">
        <v>9282</v>
      </c>
      <c r="P12" s="89"/>
      <c r="Q12" s="89">
        <v>9282</v>
      </c>
      <c r="R12" s="89"/>
      <c r="S12" s="89">
        <v>9282</v>
      </c>
      <c r="T12" s="89"/>
      <c r="U12" s="89">
        <v>9282</v>
      </c>
      <c r="V12" s="89"/>
      <c r="W12" s="89">
        <v>9282</v>
      </c>
      <c r="X12" s="89"/>
      <c r="Y12" s="89">
        <v>9282</v>
      </c>
      <c r="Z12" s="89"/>
      <c r="AA12" s="89">
        <v>9282</v>
      </c>
      <c r="AB12" s="89"/>
      <c r="AC12" s="89"/>
      <c r="AD12" s="89"/>
      <c r="AE12" s="89"/>
      <c r="AF12" s="89"/>
    </row>
    <row r="13" spans="1:32">
      <c r="A13" s="317"/>
      <c r="B13" s="71">
        <v>7853</v>
      </c>
      <c r="C13" s="70" t="s">
        <v>221</v>
      </c>
      <c r="D13" s="72" t="s">
        <v>212</v>
      </c>
      <c r="E13" s="72" t="s">
        <v>222</v>
      </c>
      <c r="F13" s="72" t="s">
        <v>223</v>
      </c>
      <c r="G13" s="224" t="s">
        <v>60</v>
      </c>
      <c r="H13" s="89">
        <v>7853</v>
      </c>
      <c r="I13" s="89">
        <v>7853</v>
      </c>
      <c r="J13" s="89"/>
      <c r="K13" s="88"/>
      <c r="L13" s="88"/>
      <c r="M13" s="88"/>
      <c r="N13" s="88"/>
      <c r="O13" s="88" t="s">
        <v>60</v>
      </c>
      <c r="P13" s="88"/>
      <c r="Q13" s="88"/>
      <c r="R13" s="88"/>
      <c r="S13" s="88"/>
      <c r="T13" s="89"/>
      <c r="U13" s="89">
        <v>7853</v>
      </c>
      <c r="V13" s="88"/>
      <c r="W13" s="89">
        <v>7853</v>
      </c>
      <c r="X13" s="88"/>
      <c r="Y13" s="88"/>
      <c r="Z13" s="88"/>
      <c r="AA13" s="88"/>
      <c r="AB13" s="89">
        <v>7853</v>
      </c>
      <c r="AC13" s="89"/>
      <c r="AD13" s="89"/>
      <c r="AE13" s="88"/>
      <c r="AF13" s="89"/>
    </row>
    <row r="14" spans="1:32" ht="30.75" customHeight="1">
      <c r="A14" s="309" t="s">
        <v>224</v>
      </c>
      <c r="B14" s="154">
        <v>8121</v>
      </c>
      <c r="C14" s="155" t="s">
        <v>225</v>
      </c>
      <c r="D14" s="156" t="s">
        <v>226</v>
      </c>
      <c r="E14" s="156" t="s">
        <v>227</v>
      </c>
      <c r="F14" s="156" t="s">
        <v>228</v>
      </c>
      <c r="G14" s="224" t="s">
        <v>60</v>
      </c>
      <c r="H14" s="88"/>
      <c r="I14" s="88"/>
      <c r="J14" s="88"/>
      <c r="K14" s="89"/>
      <c r="L14" s="88"/>
      <c r="M14" s="88"/>
      <c r="N14" s="88"/>
      <c r="O14" s="88" t="s">
        <v>60</v>
      </c>
      <c r="P14" s="88" t="s">
        <v>60</v>
      </c>
      <c r="Q14" s="88" t="s">
        <v>60</v>
      </c>
      <c r="R14" s="88"/>
      <c r="S14" s="88"/>
      <c r="T14" s="89"/>
      <c r="U14" s="88"/>
      <c r="V14" s="88"/>
      <c r="W14" s="88"/>
      <c r="X14" s="88"/>
      <c r="Y14" s="88"/>
      <c r="Z14" s="88"/>
      <c r="AA14" s="88"/>
      <c r="AB14" s="88"/>
      <c r="AC14" s="89"/>
      <c r="AD14" s="88"/>
      <c r="AE14" s="88"/>
      <c r="AF14" s="88"/>
    </row>
    <row r="15" spans="1:32">
      <c r="A15" s="310"/>
      <c r="B15" s="71">
        <v>8512</v>
      </c>
      <c r="C15" s="70" t="s">
        <v>229</v>
      </c>
      <c r="D15" s="72" t="s">
        <v>226</v>
      </c>
      <c r="E15" s="72" t="s">
        <v>230</v>
      </c>
      <c r="F15" s="72" t="s">
        <v>231</v>
      </c>
      <c r="G15" s="224" t="s">
        <v>60</v>
      </c>
      <c r="H15" s="88"/>
      <c r="I15" s="89">
        <v>8512</v>
      </c>
      <c r="J15" s="88"/>
      <c r="K15" s="89"/>
      <c r="L15" s="88"/>
      <c r="M15" s="88"/>
      <c r="N15" s="88"/>
      <c r="O15" s="89">
        <v>8512</v>
      </c>
      <c r="P15" s="88"/>
      <c r="Q15" s="88"/>
      <c r="R15" s="88"/>
      <c r="S15" s="88"/>
      <c r="T15" s="89"/>
      <c r="U15" s="88"/>
      <c r="V15" s="88"/>
      <c r="W15" s="88"/>
      <c r="X15" s="89"/>
      <c r="Y15" s="88"/>
      <c r="Z15" s="88"/>
      <c r="AA15" s="88"/>
      <c r="AB15" s="88"/>
      <c r="AC15" s="89"/>
      <c r="AD15" s="88"/>
      <c r="AE15" s="88"/>
      <c r="AF15" s="88"/>
    </row>
    <row r="16" spans="1:32">
      <c r="A16" s="70" t="s">
        <v>106</v>
      </c>
      <c r="B16" s="71">
        <v>9059</v>
      </c>
      <c r="C16" s="70" t="s">
        <v>232</v>
      </c>
      <c r="D16" s="72" t="s">
        <v>233</v>
      </c>
      <c r="E16" s="72" t="s">
        <v>234</v>
      </c>
      <c r="F16" s="72" t="s">
        <v>235</v>
      </c>
      <c r="G16" s="224"/>
      <c r="H16" s="88"/>
      <c r="I16" s="89">
        <v>9059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</row>
    <row r="17" spans="1:32">
      <c r="A17" s="70" t="s">
        <v>117</v>
      </c>
      <c r="B17" s="71">
        <v>3072</v>
      </c>
      <c r="C17" s="70" t="s">
        <v>236</v>
      </c>
      <c r="D17" s="72" t="s">
        <v>237</v>
      </c>
      <c r="E17" s="72" t="s">
        <v>238</v>
      </c>
      <c r="F17" s="72" t="s">
        <v>239</v>
      </c>
      <c r="G17" s="224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</row>
    <row r="18" spans="1:32">
      <c r="A18" s="70" t="s">
        <v>152</v>
      </c>
      <c r="B18" s="71">
        <v>6500</v>
      </c>
      <c r="C18" s="70" t="s">
        <v>240</v>
      </c>
      <c r="D18" s="72" t="s">
        <v>241</v>
      </c>
      <c r="E18" s="72" t="s">
        <v>242</v>
      </c>
      <c r="F18" s="255" t="s">
        <v>243</v>
      </c>
      <c r="G18" s="224" t="s">
        <v>60</v>
      </c>
      <c r="H18" s="88"/>
      <c r="I18" s="88"/>
      <c r="J18" s="88"/>
      <c r="K18" s="88"/>
      <c r="L18" s="88"/>
      <c r="M18" s="88"/>
      <c r="N18" s="88"/>
      <c r="O18" s="88" t="s">
        <v>60</v>
      </c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</row>
    <row r="19" spans="1:32">
      <c r="A19" s="70" t="s">
        <v>244</v>
      </c>
      <c r="B19" s="71">
        <v>2000</v>
      </c>
      <c r="C19" s="70" t="s">
        <v>245</v>
      </c>
      <c r="D19" s="72" t="s">
        <v>246</v>
      </c>
      <c r="E19" s="72" t="s">
        <v>242</v>
      </c>
      <c r="F19" s="72" t="s">
        <v>247</v>
      </c>
      <c r="G19" s="224" t="s">
        <v>60</v>
      </c>
      <c r="H19" s="88"/>
      <c r="I19" s="88"/>
      <c r="J19" s="88"/>
      <c r="K19" s="88"/>
      <c r="L19" s="88"/>
      <c r="M19" s="88"/>
      <c r="N19" s="88"/>
      <c r="O19" s="88" t="s">
        <v>60</v>
      </c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</row>
    <row r="20" spans="1:32">
      <c r="A20" s="70" t="s">
        <v>111</v>
      </c>
      <c r="B20" s="71">
        <v>4400</v>
      </c>
      <c r="C20" s="70" t="s">
        <v>248</v>
      </c>
      <c r="D20" s="72" t="s">
        <v>249</v>
      </c>
      <c r="E20" s="72" t="s">
        <v>250</v>
      </c>
      <c r="F20" s="72" t="s">
        <v>251</v>
      </c>
      <c r="G20" s="224"/>
      <c r="H20" s="88"/>
      <c r="I20" s="88"/>
      <c r="J20" s="88">
        <v>4400</v>
      </c>
      <c r="K20" s="88">
        <v>4400</v>
      </c>
      <c r="L20" s="88">
        <v>4400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</row>
    <row r="21" spans="1:32">
      <c r="A21" s="70" t="s">
        <v>111</v>
      </c>
      <c r="B21" s="71">
        <v>4300</v>
      </c>
      <c r="C21" s="70" t="s">
        <v>252</v>
      </c>
      <c r="D21" s="72" t="s">
        <v>249</v>
      </c>
      <c r="E21" s="72" t="s">
        <v>253</v>
      </c>
      <c r="F21" s="72" t="s">
        <v>254</v>
      </c>
      <c r="G21" s="224" t="s">
        <v>60</v>
      </c>
      <c r="H21" s="88"/>
      <c r="I21" s="88"/>
      <c r="J21" s="88"/>
      <c r="K21" s="88"/>
      <c r="L21" s="88"/>
      <c r="M21" s="88"/>
      <c r="N21" s="88"/>
      <c r="O21" s="88" t="s">
        <v>60</v>
      </c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</row>
    <row r="22" spans="1:32">
      <c r="A22" s="58" t="s">
        <v>157</v>
      </c>
      <c r="B22" s="7">
        <f>SUM(B5:B21)-B14</f>
        <v>110186</v>
      </c>
      <c r="E22" s="8"/>
      <c r="F22" s="221" t="s">
        <v>158</v>
      </c>
      <c r="G22" s="58">
        <f>SUM(G5:G21)</f>
        <v>15709</v>
      </c>
      <c r="H22" s="58">
        <f t="shared" ref="H22:O22" si="0">SUM(H5:H21)</f>
        <v>27728</v>
      </c>
      <c r="I22" s="58">
        <f t="shared" si="0"/>
        <v>61146</v>
      </c>
      <c r="J22" s="58">
        <f t="shared" si="0"/>
        <v>4400</v>
      </c>
      <c r="K22" s="58">
        <f t="shared" si="0"/>
        <v>13682</v>
      </c>
      <c r="L22" s="58">
        <f t="shared" si="0"/>
        <v>24202</v>
      </c>
      <c r="M22" s="58">
        <f t="shared" si="0"/>
        <v>9282</v>
      </c>
      <c r="N22" s="58">
        <f t="shared" si="0"/>
        <v>10520</v>
      </c>
      <c r="O22" s="58">
        <f t="shared" si="0"/>
        <v>17794</v>
      </c>
      <c r="P22" s="58">
        <f t="shared" ref="P22:X22" si="1">SUM(P5:P21)</f>
        <v>10520</v>
      </c>
      <c r="Q22" s="58">
        <f t="shared" si="1"/>
        <v>9282</v>
      </c>
      <c r="R22" s="58">
        <f t="shared" si="1"/>
        <v>22632</v>
      </c>
      <c r="S22" s="58">
        <f t="shared" si="1"/>
        <v>14829</v>
      </c>
      <c r="T22" s="58">
        <f t="shared" si="1"/>
        <v>26440</v>
      </c>
      <c r="U22" s="58">
        <f t="shared" si="1"/>
        <v>17135</v>
      </c>
      <c r="V22" s="58">
        <f t="shared" si="1"/>
        <v>10520</v>
      </c>
      <c r="W22" s="58">
        <f t="shared" si="1"/>
        <v>17135</v>
      </c>
      <c r="X22" s="58">
        <f t="shared" si="1"/>
        <v>10520</v>
      </c>
      <c r="Y22" s="58">
        <f t="shared" ref="Y22:AF22" si="2">SUM(Y5:Y21)</f>
        <v>9282</v>
      </c>
      <c r="Z22" s="58">
        <f t="shared" si="2"/>
        <v>10520</v>
      </c>
      <c r="AA22" s="58">
        <f t="shared" si="2"/>
        <v>15709</v>
      </c>
      <c r="AB22" s="58">
        <f t="shared" si="2"/>
        <v>18373</v>
      </c>
      <c r="AC22" s="58">
        <f t="shared" si="2"/>
        <v>0</v>
      </c>
      <c r="AD22" s="58">
        <f t="shared" si="2"/>
        <v>0</v>
      </c>
      <c r="AE22" s="58">
        <f t="shared" si="2"/>
        <v>10520</v>
      </c>
      <c r="AF22" s="58">
        <f t="shared" si="2"/>
        <v>10520</v>
      </c>
    </row>
    <row r="23" spans="1:32">
      <c r="E23" s="8"/>
      <c r="F23" s="221" t="s">
        <v>159</v>
      </c>
      <c r="G23" s="7">
        <f>$B$22-G22</f>
        <v>94477</v>
      </c>
      <c r="H23" s="7">
        <f t="shared" ref="H23:N23" si="3">$B$22-H22</f>
        <v>82458</v>
      </c>
      <c r="I23" s="7">
        <f t="shared" si="3"/>
        <v>49040</v>
      </c>
      <c r="J23" s="7">
        <f t="shared" si="3"/>
        <v>105786</v>
      </c>
      <c r="K23" s="7">
        <f t="shared" si="3"/>
        <v>96504</v>
      </c>
      <c r="L23" s="7">
        <f t="shared" si="3"/>
        <v>85984</v>
      </c>
      <c r="M23" s="7">
        <f t="shared" si="3"/>
        <v>100904</v>
      </c>
      <c r="N23" s="7">
        <f t="shared" si="3"/>
        <v>99666</v>
      </c>
      <c r="O23" s="41">
        <f t="shared" ref="O23:W23" si="4">$B$22-O22</f>
        <v>92392</v>
      </c>
      <c r="P23" s="41">
        <f t="shared" si="4"/>
        <v>99666</v>
      </c>
      <c r="Q23" s="41">
        <f t="shared" si="4"/>
        <v>100904</v>
      </c>
      <c r="R23" s="41">
        <f t="shared" si="4"/>
        <v>87554</v>
      </c>
      <c r="S23" s="41">
        <f t="shared" si="4"/>
        <v>95357</v>
      </c>
      <c r="T23" s="7">
        <f t="shared" si="4"/>
        <v>83746</v>
      </c>
      <c r="U23" s="7">
        <f t="shared" si="4"/>
        <v>93051</v>
      </c>
      <c r="V23" s="7">
        <f t="shared" si="4"/>
        <v>99666</v>
      </c>
      <c r="W23" s="7">
        <f t="shared" si="4"/>
        <v>93051</v>
      </c>
      <c r="X23" s="41">
        <f t="shared" ref="X23:AF23" si="5">$B$22-X22</f>
        <v>99666</v>
      </c>
      <c r="Y23" s="41">
        <f t="shared" si="5"/>
        <v>100904</v>
      </c>
      <c r="Z23" s="41">
        <f t="shared" si="5"/>
        <v>99666</v>
      </c>
      <c r="AA23" s="41">
        <f t="shared" si="5"/>
        <v>94477</v>
      </c>
      <c r="AB23" s="41">
        <f t="shared" si="5"/>
        <v>91813</v>
      </c>
      <c r="AC23" s="7">
        <f t="shared" si="5"/>
        <v>110186</v>
      </c>
      <c r="AD23" s="7">
        <f t="shared" si="5"/>
        <v>110186</v>
      </c>
      <c r="AE23" s="7">
        <f t="shared" si="5"/>
        <v>99666</v>
      </c>
      <c r="AF23" s="7">
        <f t="shared" si="5"/>
        <v>99666</v>
      </c>
    </row>
    <row r="24" spans="1:32">
      <c r="E24" s="8"/>
      <c r="F24" s="222" t="s">
        <v>160</v>
      </c>
      <c r="G24" s="226">
        <f>G22/$B$22</f>
        <v>0.14256802134572449</v>
      </c>
      <c r="H24" s="226">
        <f t="shared" ref="H24:N24" si="6">H22/$B$22</f>
        <v>0.25164721470967272</v>
      </c>
      <c r="I24" s="226">
        <f t="shared" si="6"/>
        <v>0.55493438367850723</v>
      </c>
      <c r="J24" s="226">
        <f t="shared" si="6"/>
        <v>3.9932477810248126E-2</v>
      </c>
      <c r="K24" s="226">
        <f t="shared" si="6"/>
        <v>0.12417185486359429</v>
      </c>
      <c r="L24" s="226">
        <f t="shared" si="6"/>
        <v>0.21964677908264207</v>
      </c>
      <c r="M24" s="226">
        <f t="shared" si="6"/>
        <v>8.4239377053346165E-2</v>
      </c>
      <c r="N24" s="226">
        <f t="shared" si="6"/>
        <v>9.5474924219047796E-2</v>
      </c>
      <c r="O24" s="113">
        <f t="shared" ref="O24:W24" si="7">O22/$B$22</f>
        <v>0.1614905704898989</v>
      </c>
      <c r="P24" s="113">
        <f t="shared" si="7"/>
        <v>9.5474924219047796E-2</v>
      </c>
      <c r="Q24" s="113">
        <f t="shared" si="7"/>
        <v>8.4239377053346165E-2</v>
      </c>
      <c r="R24" s="113">
        <f t="shared" si="7"/>
        <v>0.20539814495489445</v>
      </c>
      <c r="S24" s="113">
        <f t="shared" si="7"/>
        <v>0.13458152578367488</v>
      </c>
      <c r="T24" s="226">
        <f t="shared" si="7"/>
        <v>0.23995788938703647</v>
      </c>
      <c r="U24" s="226">
        <f t="shared" si="7"/>
        <v>0.15550977438150038</v>
      </c>
      <c r="V24" s="226">
        <f t="shared" si="7"/>
        <v>9.5474924219047796E-2</v>
      </c>
      <c r="W24" s="226">
        <f t="shared" si="7"/>
        <v>0.15550977438150038</v>
      </c>
      <c r="X24" s="113">
        <f t="shared" ref="X24:AF24" si="8">X22/$B$22</f>
        <v>9.5474924219047796E-2</v>
      </c>
      <c r="Y24" s="113">
        <f t="shared" si="8"/>
        <v>8.4239377053346165E-2</v>
      </c>
      <c r="Z24" s="113">
        <f t="shared" si="8"/>
        <v>9.5474924219047796E-2</v>
      </c>
      <c r="AA24" s="113">
        <f t="shared" si="8"/>
        <v>0.14256802134572449</v>
      </c>
      <c r="AB24" s="113">
        <f t="shared" si="8"/>
        <v>0.16674532154720201</v>
      </c>
      <c r="AC24" s="226">
        <f t="shared" si="8"/>
        <v>0</v>
      </c>
      <c r="AD24" s="226">
        <f t="shared" si="8"/>
        <v>0</v>
      </c>
      <c r="AE24" s="226">
        <f t="shared" si="8"/>
        <v>9.5474924219047796E-2</v>
      </c>
      <c r="AF24" s="226">
        <f t="shared" si="8"/>
        <v>9.5474924219047796E-2</v>
      </c>
    </row>
    <row r="27" spans="1:32">
      <c r="A27" s="198" t="s">
        <v>161</v>
      </c>
    </row>
    <row r="28" spans="1:32">
      <c r="A28" s="114" t="s">
        <v>255</v>
      </c>
    </row>
    <row r="29" spans="1:32">
      <c r="A29" s="114" t="s">
        <v>256</v>
      </c>
    </row>
    <row r="30" spans="1:32">
      <c r="A30" s="114" t="s">
        <v>162</v>
      </c>
    </row>
  </sheetData>
  <sheetProtection algorithmName="SHA-512" hashValue="Z8ErsBqzPU6zCuXJ3ZSFkcfscDJTBo1HU3+iMygY6esEUSa974diuersflsrEva+bm7YIXdVuv+iYUbfL7i2Pg==" saltValue="gqwjQnTbuDgYE4f9DzGpCw==" spinCount="100000" sheet="1" objects="1" scenarios="1"/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31B39-B6DF-4913-9E72-379F1ECC44BA}">
  <sheetPr>
    <tabColor rgb="FF636569"/>
  </sheetPr>
  <dimension ref="A1:AS31"/>
  <sheetViews>
    <sheetView showGridLines="0" zoomScale="60" zoomScaleNormal="60" workbookViewId="0">
      <selection activeCell="AM31" sqref="AM31"/>
    </sheetView>
  </sheetViews>
  <sheetFormatPr defaultRowHeight="15"/>
  <cols>
    <col min="1" max="1" width="40.28515625" style="1" customWidth="1"/>
    <col min="2" max="2" width="30.5703125" style="1" customWidth="1"/>
    <col min="3" max="3" width="9.7109375" hidden="1" customWidth="1"/>
    <col min="4" max="4" width="32.7109375" hidden="1" customWidth="1"/>
    <col min="5" max="5" width="47.7109375" customWidth="1"/>
    <col min="6" max="6" width="61.28515625" customWidth="1"/>
    <col min="7" max="28" width="0" hidden="1" customWidth="1"/>
    <col min="29" max="36" width="0" style="1" hidden="1" customWidth="1"/>
    <col min="37" max="45" width="11.85546875" bestFit="1" customWidth="1"/>
  </cols>
  <sheetData>
    <row r="1" spans="1:45" ht="26.25">
      <c r="A1" s="219" t="s">
        <v>163</v>
      </c>
      <c r="C1" s="1"/>
      <c r="E1" s="2"/>
      <c r="F1" s="3"/>
    </row>
    <row r="2" spans="1:45">
      <c r="A2" s="114"/>
    </row>
    <row r="3" spans="1:45" ht="23.45" customHeight="1">
      <c r="A3" s="220" t="s">
        <v>187</v>
      </c>
      <c r="C3" s="1"/>
      <c r="E3" s="4"/>
      <c r="F3" s="5"/>
      <c r="G3" s="338" t="s">
        <v>16</v>
      </c>
      <c r="H3" s="339"/>
      <c r="I3" s="339"/>
      <c r="J3" s="340"/>
      <c r="K3" s="338" t="s">
        <v>17</v>
      </c>
      <c r="L3" s="339"/>
      <c r="M3" s="339"/>
      <c r="N3" s="339"/>
      <c r="O3" s="340"/>
      <c r="P3" s="338" t="s">
        <v>18</v>
      </c>
      <c r="Q3" s="339"/>
      <c r="R3" s="339"/>
      <c r="S3" s="340"/>
      <c r="T3" s="354" t="s">
        <v>166</v>
      </c>
      <c r="U3" s="352"/>
      <c r="V3" s="352"/>
      <c r="W3" s="353"/>
      <c r="X3" s="352" t="s">
        <v>167</v>
      </c>
      <c r="Y3" s="352"/>
      <c r="Z3" s="352"/>
      <c r="AA3" s="352"/>
      <c r="AB3" s="353"/>
      <c r="AC3" s="324" t="s">
        <v>168</v>
      </c>
      <c r="AD3" s="324"/>
      <c r="AE3" s="324"/>
      <c r="AF3" s="324"/>
      <c r="AG3" s="336" t="s">
        <v>169</v>
      </c>
      <c r="AH3" s="337"/>
      <c r="AI3" s="337"/>
      <c r="AJ3" s="337"/>
      <c r="AK3" s="355" t="s">
        <v>170</v>
      </c>
      <c r="AL3" s="356"/>
      <c r="AM3" s="356"/>
      <c r="AN3" s="356"/>
      <c r="AO3" s="356" t="s">
        <v>171</v>
      </c>
      <c r="AP3" s="356"/>
      <c r="AQ3" s="356"/>
      <c r="AR3" s="356"/>
      <c r="AS3" s="357"/>
    </row>
    <row r="4" spans="1:45">
      <c r="A4" s="60" t="s">
        <v>19</v>
      </c>
      <c r="B4" s="61" t="s">
        <v>20</v>
      </c>
      <c r="C4" s="61" t="s">
        <v>188</v>
      </c>
      <c r="D4" s="61" t="s">
        <v>189</v>
      </c>
      <c r="E4" s="61" t="s">
        <v>21</v>
      </c>
      <c r="F4" s="62" t="s">
        <v>22</v>
      </c>
      <c r="G4" s="11" t="s">
        <v>257</v>
      </c>
      <c r="H4" s="11" t="s">
        <v>258</v>
      </c>
      <c r="I4" s="11" t="s">
        <v>259</v>
      </c>
      <c r="J4" s="12" t="s">
        <v>260</v>
      </c>
      <c r="K4" s="11" t="s">
        <v>261</v>
      </c>
      <c r="L4" s="11" t="s">
        <v>262</v>
      </c>
      <c r="M4" s="11" t="s">
        <v>263</v>
      </c>
      <c r="N4" s="11" t="s">
        <v>264</v>
      </c>
      <c r="O4" s="12" t="s">
        <v>265</v>
      </c>
      <c r="P4" s="11" t="s">
        <v>266</v>
      </c>
      <c r="Q4" s="11" t="s">
        <v>267</v>
      </c>
      <c r="R4" s="11" t="s">
        <v>268</v>
      </c>
      <c r="S4" s="13" t="s">
        <v>269</v>
      </c>
      <c r="T4" s="49">
        <v>27</v>
      </c>
      <c r="U4" s="24">
        <v>28</v>
      </c>
      <c r="V4" s="24">
        <v>29</v>
      </c>
      <c r="W4" s="25">
        <v>30</v>
      </c>
      <c r="X4" s="24">
        <v>31</v>
      </c>
      <c r="Y4" s="24">
        <v>32</v>
      </c>
      <c r="Z4" s="24">
        <v>33</v>
      </c>
      <c r="AA4" s="24">
        <v>34</v>
      </c>
      <c r="AB4" s="24">
        <v>35</v>
      </c>
      <c r="AC4" s="99">
        <v>36</v>
      </c>
      <c r="AD4" s="100">
        <v>37</v>
      </c>
      <c r="AE4" s="100">
        <v>38</v>
      </c>
      <c r="AF4" s="100">
        <v>39</v>
      </c>
      <c r="AG4" s="119">
        <v>40</v>
      </c>
      <c r="AH4" s="50">
        <v>41</v>
      </c>
      <c r="AI4" s="50">
        <v>42</v>
      </c>
      <c r="AJ4" s="50">
        <v>43</v>
      </c>
      <c r="AK4" s="258">
        <v>44</v>
      </c>
      <c r="AL4" s="259">
        <v>45</v>
      </c>
      <c r="AM4" s="259">
        <v>46</v>
      </c>
      <c r="AN4" s="259">
        <v>47</v>
      </c>
      <c r="AO4" s="260">
        <v>48</v>
      </c>
      <c r="AP4" s="258">
        <v>49</v>
      </c>
      <c r="AQ4" s="259">
        <v>50</v>
      </c>
      <c r="AR4" s="259">
        <v>51</v>
      </c>
      <c r="AS4" s="260">
        <v>52</v>
      </c>
    </row>
    <row r="5" spans="1:45" ht="45.75" customHeight="1">
      <c r="A5" s="330" t="s">
        <v>192</v>
      </c>
      <c r="B5" s="71">
        <v>9355</v>
      </c>
      <c r="C5" s="70" t="s">
        <v>193</v>
      </c>
      <c r="D5" s="72" t="s">
        <v>194</v>
      </c>
      <c r="E5" s="72" t="s">
        <v>195</v>
      </c>
      <c r="F5" s="72" t="s">
        <v>196</v>
      </c>
      <c r="G5" s="46"/>
      <c r="H5" s="36"/>
      <c r="I5" s="36"/>
      <c r="J5" s="36" t="s">
        <v>12</v>
      </c>
      <c r="K5" s="36" t="s">
        <v>12</v>
      </c>
      <c r="L5" s="36"/>
      <c r="M5" s="36"/>
      <c r="N5" s="36"/>
      <c r="O5" s="36" t="s">
        <v>12</v>
      </c>
      <c r="P5" s="36" t="s">
        <v>12</v>
      </c>
      <c r="Q5" s="36"/>
      <c r="R5" s="36"/>
      <c r="S5" s="36" t="s">
        <v>12</v>
      </c>
      <c r="T5" s="46" t="s">
        <v>60</v>
      </c>
      <c r="U5" s="36"/>
      <c r="V5" s="36"/>
      <c r="W5" s="36"/>
      <c r="X5" s="36" t="s">
        <v>12</v>
      </c>
      <c r="Y5" s="36"/>
      <c r="Z5" s="36"/>
      <c r="AA5" s="36"/>
      <c r="AB5" s="65" t="s">
        <v>12</v>
      </c>
      <c r="AC5" s="107" t="s">
        <v>12</v>
      </c>
      <c r="AD5" s="88"/>
      <c r="AE5" s="88"/>
      <c r="AF5" s="115" t="s">
        <v>12</v>
      </c>
      <c r="AG5" s="107"/>
      <c r="AH5" s="98"/>
      <c r="AI5" s="88"/>
      <c r="AJ5" s="108" t="s">
        <v>12</v>
      </c>
      <c r="AK5" s="261"/>
      <c r="AL5" s="261"/>
      <c r="AM5" s="262"/>
      <c r="AN5" s="262" t="s">
        <v>12</v>
      </c>
      <c r="AO5" s="263" t="s">
        <v>12</v>
      </c>
      <c r="AP5" s="261"/>
      <c r="AQ5" s="261"/>
      <c r="AR5" s="262"/>
      <c r="AS5" s="263" t="s">
        <v>12</v>
      </c>
    </row>
    <row r="6" spans="1:45">
      <c r="A6" s="331"/>
      <c r="B6" s="71">
        <v>6794</v>
      </c>
      <c r="C6" s="70" t="s">
        <v>197</v>
      </c>
      <c r="D6" s="72" t="s">
        <v>198</v>
      </c>
      <c r="E6" s="72" t="s">
        <v>199</v>
      </c>
      <c r="F6" s="72" t="s">
        <v>200</v>
      </c>
      <c r="G6" s="46"/>
      <c r="H6" s="36"/>
      <c r="I6" s="36"/>
      <c r="J6" s="36" t="s">
        <v>12</v>
      </c>
      <c r="K6" s="36" t="s">
        <v>12</v>
      </c>
      <c r="L6" s="36"/>
      <c r="M6" s="36"/>
      <c r="N6" s="36"/>
      <c r="O6" s="36" t="s">
        <v>12</v>
      </c>
      <c r="P6" s="36" t="s">
        <v>12</v>
      </c>
      <c r="Q6" s="36"/>
      <c r="R6" s="36"/>
      <c r="S6" s="36" t="s">
        <v>12</v>
      </c>
      <c r="T6" s="46" t="s">
        <v>60</v>
      </c>
      <c r="U6" s="36"/>
      <c r="V6" s="36"/>
      <c r="W6" s="36"/>
      <c r="X6" s="36" t="s">
        <v>12</v>
      </c>
      <c r="Y6" s="36"/>
      <c r="Z6" s="36"/>
      <c r="AA6" s="36"/>
      <c r="AB6" s="65" t="s">
        <v>12</v>
      </c>
      <c r="AC6" s="107" t="s">
        <v>12</v>
      </c>
      <c r="AD6" s="88"/>
      <c r="AE6" s="88"/>
      <c r="AF6" s="115" t="s">
        <v>12</v>
      </c>
      <c r="AG6" s="117"/>
      <c r="AH6" s="88"/>
      <c r="AI6" s="88"/>
      <c r="AJ6" s="108" t="s">
        <v>12</v>
      </c>
      <c r="AK6" s="261"/>
      <c r="AL6" s="264"/>
      <c r="AM6" s="264"/>
      <c r="AN6" s="264" t="s">
        <v>12</v>
      </c>
      <c r="AO6" s="265" t="s">
        <v>12</v>
      </c>
      <c r="AP6" s="261"/>
      <c r="AQ6" s="264"/>
      <c r="AR6" s="264"/>
      <c r="AS6" s="265" t="s">
        <v>12</v>
      </c>
    </row>
    <row r="7" spans="1:45">
      <c r="A7" s="331"/>
      <c r="B7" s="71">
        <v>6565</v>
      </c>
      <c r="C7" s="70" t="s">
        <v>201</v>
      </c>
      <c r="D7" s="72" t="s">
        <v>198</v>
      </c>
      <c r="E7" s="72" t="s">
        <v>202</v>
      </c>
      <c r="F7" s="72" t="s">
        <v>203</v>
      </c>
      <c r="G7" s="46"/>
      <c r="H7" s="36"/>
      <c r="I7" s="36"/>
      <c r="J7" s="36" t="s">
        <v>12</v>
      </c>
      <c r="K7" s="36" t="s">
        <v>12</v>
      </c>
      <c r="L7" s="36"/>
      <c r="M7" s="36"/>
      <c r="N7" s="36"/>
      <c r="O7" s="36" t="s">
        <v>12</v>
      </c>
      <c r="P7" s="36" t="s">
        <v>12</v>
      </c>
      <c r="Q7" s="36"/>
      <c r="R7" s="36"/>
      <c r="S7" s="36" t="s">
        <v>12</v>
      </c>
      <c r="T7" s="46" t="s">
        <v>60</v>
      </c>
      <c r="U7" s="36"/>
      <c r="V7" s="36"/>
      <c r="W7" s="36"/>
      <c r="X7" s="36" t="s">
        <v>12</v>
      </c>
      <c r="Y7" s="36"/>
      <c r="Z7" s="36"/>
      <c r="AA7" s="36"/>
      <c r="AB7" s="65" t="s">
        <v>12</v>
      </c>
      <c r="AC7" s="107" t="s">
        <v>12</v>
      </c>
      <c r="AD7" s="88"/>
      <c r="AE7" s="88"/>
      <c r="AF7" s="115" t="s">
        <v>12</v>
      </c>
      <c r="AG7" s="107"/>
      <c r="AH7" s="88"/>
      <c r="AI7" s="88"/>
      <c r="AJ7" s="108" t="s">
        <v>12</v>
      </c>
      <c r="AK7" s="266"/>
      <c r="AL7" s="264"/>
      <c r="AM7" s="264"/>
      <c r="AN7" s="264" t="s">
        <v>12</v>
      </c>
      <c r="AO7" s="265" t="s">
        <v>12</v>
      </c>
      <c r="AP7" s="266"/>
      <c r="AQ7" s="264"/>
      <c r="AR7" s="264"/>
      <c r="AS7" s="265" t="s">
        <v>12</v>
      </c>
    </row>
    <row r="8" spans="1:45">
      <c r="A8" s="331"/>
      <c r="B8" s="71">
        <v>5547</v>
      </c>
      <c r="C8" s="70" t="s">
        <v>204</v>
      </c>
      <c r="D8" s="72" t="s">
        <v>198</v>
      </c>
      <c r="E8" s="72" t="s">
        <v>205</v>
      </c>
      <c r="F8" s="72" t="s">
        <v>206</v>
      </c>
      <c r="G8" s="46"/>
      <c r="H8" s="36"/>
      <c r="I8" s="36"/>
      <c r="J8" s="36" t="s">
        <v>12</v>
      </c>
      <c r="K8" s="36" t="s">
        <v>12</v>
      </c>
      <c r="L8" s="36"/>
      <c r="M8" s="36"/>
      <c r="N8" s="36"/>
      <c r="O8" s="36" t="s">
        <v>12</v>
      </c>
      <c r="P8" s="36" t="s">
        <v>12</v>
      </c>
      <c r="Q8" s="36"/>
      <c r="R8" s="36"/>
      <c r="S8" s="36" t="s">
        <v>12</v>
      </c>
      <c r="T8" s="46" t="s">
        <v>60</v>
      </c>
      <c r="U8" s="36"/>
      <c r="V8" s="36"/>
      <c r="W8" s="36"/>
      <c r="X8" s="36" t="s">
        <v>12</v>
      </c>
      <c r="Y8" s="36"/>
      <c r="Z8" s="36"/>
      <c r="AA8" s="36"/>
      <c r="AB8" s="65" t="s">
        <v>12</v>
      </c>
      <c r="AC8" s="107" t="s">
        <v>12</v>
      </c>
      <c r="AD8" s="88"/>
      <c r="AE8" s="88"/>
      <c r="AF8" s="115" t="s">
        <v>12</v>
      </c>
      <c r="AG8" s="107"/>
      <c r="AH8" s="88"/>
      <c r="AI8" s="88"/>
      <c r="AJ8" s="112">
        <v>5547</v>
      </c>
      <c r="AK8" s="266"/>
      <c r="AL8" s="264"/>
      <c r="AM8" s="264"/>
      <c r="AN8" s="264" t="s">
        <v>12</v>
      </c>
      <c r="AO8" s="265" t="s">
        <v>12</v>
      </c>
      <c r="AP8" s="266"/>
      <c r="AQ8" s="264"/>
      <c r="AR8" s="264"/>
      <c r="AS8" s="265" t="s">
        <v>12</v>
      </c>
    </row>
    <row r="9" spans="1:45" s="6" customFormat="1">
      <c r="A9" s="331"/>
      <c r="B9" s="154">
        <v>4500</v>
      </c>
      <c r="C9" s="155" t="s">
        <v>270</v>
      </c>
      <c r="D9" s="156" t="s">
        <v>208</v>
      </c>
      <c r="E9" s="156" t="s">
        <v>271</v>
      </c>
      <c r="F9" s="156" t="s">
        <v>272</v>
      </c>
      <c r="G9" s="53"/>
      <c r="H9" s="54"/>
      <c r="I9" s="54"/>
      <c r="J9" s="54" t="s">
        <v>12</v>
      </c>
      <c r="K9" s="54" t="s">
        <v>12</v>
      </c>
      <c r="L9" s="54"/>
      <c r="M9" s="54"/>
      <c r="N9" s="54"/>
      <c r="O9" s="54" t="s">
        <v>12</v>
      </c>
      <c r="P9" s="54" t="s">
        <v>12</v>
      </c>
      <c r="Q9" s="54"/>
      <c r="R9" s="54"/>
      <c r="S9" s="54" t="s">
        <v>12</v>
      </c>
      <c r="T9" s="53" t="s">
        <v>60</v>
      </c>
      <c r="U9" s="54"/>
      <c r="V9" s="54"/>
      <c r="W9" s="54"/>
      <c r="X9" s="54" t="s">
        <v>12</v>
      </c>
      <c r="Y9" s="54"/>
      <c r="Z9" s="54"/>
      <c r="AA9" s="54"/>
      <c r="AB9" s="126" t="s">
        <v>12</v>
      </c>
      <c r="AC9" s="250" t="s">
        <v>12</v>
      </c>
      <c r="AD9" s="251"/>
      <c r="AE9" s="251"/>
      <c r="AF9" s="252" t="s">
        <v>12</v>
      </c>
      <c r="AG9" s="250"/>
      <c r="AH9" s="251"/>
      <c r="AI9" s="251"/>
      <c r="AJ9" s="253" t="s">
        <v>12</v>
      </c>
      <c r="AK9" s="267"/>
      <c r="AL9" s="268"/>
      <c r="AM9" s="268"/>
      <c r="AN9" s="268" t="s">
        <v>12</v>
      </c>
      <c r="AO9" s="269" t="s">
        <v>12</v>
      </c>
      <c r="AP9" s="267"/>
      <c r="AQ9" s="268"/>
      <c r="AR9" s="268"/>
      <c r="AS9" s="269" t="s">
        <v>12</v>
      </c>
    </row>
    <row r="10" spans="1:45">
      <c r="A10" s="332"/>
      <c r="B10" s="71">
        <v>10000</v>
      </c>
      <c r="C10" s="70" t="s">
        <v>207</v>
      </c>
      <c r="D10" s="72" t="s">
        <v>208</v>
      </c>
      <c r="E10" s="72" t="s">
        <v>209</v>
      </c>
      <c r="F10" s="72" t="s">
        <v>210</v>
      </c>
      <c r="G10" s="59">
        <v>10000</v>
      </c>
      <c r="H10" s="36"/>
      <c r="I10" s="36" t="s">
        <v>273</v>
      </c>
      <c r="J10" s="36" t="s">
        <v>273</v>
      </c>
      <c r="K10" s="36" t="s">
        <v>273</v>
      </c>
      <c r="L10" s="36"/>
      <c r="M10" s="36"/>
      <c r="N10" s="36"/>
      <c r="O10" s="36" t="s">
        <v>12</v>
      </c>
      <c r="P10" s="36" t="s">
        <v>12</v>
      </c>
      <c r="Q10" s="36"/>
      <c r="R10" s="36"/>
      <c r="S10" s="36" t="s">
        <v>12</v>
      </c>
      <c r="T10" s="46" t="s">
        <v>60</v>
      </c>
      <c r="U10" s="36"/>
      <c r="V10" s="36"/>
      <c r="W10" s="36"/>
      <c r="X10" s="36"/>
      <c r="Y10" s="36"/>
      <c r="Z10" s="36"/>
      <c r="AA10" s="36"/>
      <c r="AB10" s="65" t="s">
        <v>12</v>
      </c>
      <c r="AC10" s="107" t="s">
        <v>12</v>
      </c>
      <c r="AD10" s="88"/>
      <c r="AE10" s="88"/>
      <c r="AF10" s="115" t="s">
        <v>12</v>
      </c>
      <c r="AG10" s="107"/>
      <c r="AH10" s="88"/>
      <c r="AI10" s="88"/>
      <c r="AJ10" s="108" t="s">
        <v>12</v>
      </c>
      <c r="AK10" s="266"/>
      <c r="AL10" s="264"/>
      <c r="AM10" s="264"/>
      <c r="AN10" s="264" t="s">
        <v>12</v>
      </c>
      <c r="AO10" s="265" t="s">
        <v>12</v>
      </c>
      <c r="AP10" s="266"/>
      <c r="AQ10" s="264"/>
      <c r="AR10" s="264"/>
      <c r="AS10" s="265" t="s">
        <v>12</v>
      </c>
    </row>
    <row r="11" spans="1:45">
      <c r="A11" s="333" t="s">
        <v>81</v>
      </c>
      <c r="B11" s="71">
        <v>6427</v>
      </c>
      <c r="C11" s="70" t="s">
        <v>211</v>
      </c>
      <c r="D11" s="72" t="s">
        <v>212</v>
      </c>
      <c r="E11" s="72" t="s">
        <v>213</v>
      </c>
      <c r="F11" s="72" t="s">
        <v>214</v>
      </c>
      <c r="G11" s="46"/>
      <c r="H11" s="36"/>
      <c r="I11" s="36"/>
      <c r="J11" s="36" t="s">
        <v>12</v>
      </c>
      <c r="K11" s="36" t="s">
        <v>12</v>
      </c>
      <c r="L11" s="36"/>
      <c r="M11" s="36"/>
      <c r="N11" s="36"/>
      <c r="O11" s="36" t="s">
        <v>12</v>
      </c>
      <c r="P11" s="36" t="s">
        <v>12</v>
      </c>
      <c r="Q11" s="36"/>
      <c r="R11" s="36"/>
      <c r="S11" s="36" t="s">
        <v>12</v>
      </c>
      <c r="T11" s="46" t="s">
        <v>60</v>
      </c>
      <c r="U11" s="36"/>
      <c r="V11" s="36"/>
      <c r="W11" s="36"/>
      <c r="X11" s="36" t="s">
        <v>12</v>
      </c>
      <c r="Y11" s="36"/>
      <c r="Z11" s="36"/>
      <c r="AA11" s="36"/>
      <c r="AB11" s="65" t="s">
        <v>12</v>
      </c>
      <c r="AC11" s="107" t="s">
        <v>12</v>
      </c>
      <c r="AD11" s="88"/>
      <c r="AE11" s="88"/>
      <c r="AF11" s="115" t="s">
        <v>12</v>
      </c>
      <c r="AG11" s="107"/>
      <c r="AH11" s="88"/>
      <c r="AI11" s="88"/>
      <c r="AJ11" s="108" t="s">
        <v>12</v>
      </c>
      <c r="AK11" s="266"/>
      <c r="AL11" s="264"/>
      <c r="AM11" s="264"/>
      <c r="AN11" s="264" t="s">
        <v>12</v>
      </c>
      <c r="AO11" s="265" t="s">
        <v>12</v>
      </c>
      <c r="AP11" s="266"/>
      <c r="AQ11" s="264"/>
      <c r="AR11" s="264"/>
      <c r="AS11" s="265" t="s">
        <v>12</v>
      </c>
    </row>
    <row r="12" spans="1:45">
      <c r="A12" s="334"/>
      <c r="B12" s="71">
        <v>10520</v>
      </c>
      <c r="C12" s="70" t="s">
        <v>215</v>
      </c>
      <c r="D12" s="72" t="s">
        <v>212</v>
      </c>
      <c r="E12" s="72" t="s">
        <v>216</v>
      </c>
      <c r="F12" s="72" t="s">
        <v>217</v>
      </c>
      <c r="G12" s="46"/>
      <c r="H12" s="47">
        <v>10520</v>
      </c>
      <c r="I12" s="47">
        <v>10520</v>
      </c>
      <c r="J12" s="36" t="s">
        <v>12</v>
      </c>
      <c r="K12" s="36" t="s">
        <v>12</v>
      </c>
      <c r="L12" s="36"/>
      <c r="M12" s="36"/>
      <c r="N12" s="36"/>
      <c r="O12" s="47">
        <v>10520</v>
      </c>
      <c r="P12" s="36" t="s">
        <v>12</v>
      </c>
      <c r="Q12" s="36"/>
      <c r="R12" s="36"/>
      <c r="S12" s="36" t="s">
        <v>12</v>
      </c>
      <c r="T12" s="47">
        <v>10520</v>
      </c>
      <c r="U12" s="47">
        <v>10520</v>
      </c>
      <c r="V12" s="47">
        <v>10520</v>
      </c>
      <c r="W12" s="36"/>
      <c r="X12" s="36" t="s">
        <v>12</v>
      </c>
      <c r="Y12" s="36">
        <v>10520</v>
      </c>
      <c r="Z12" s="36"/>
      <c r="AA12" s="36"/>
      <c r="AB12" s="64">
        <v>10520</v>
      </c>
      <c r="AC12" s="107" t="s">
        <v>12</v>
      </c>
      <c r="AD12" s="88"/>
      <c r="AE12" s="88"/>
      <c r="AF12" s="115">
        <v>10520</v>
      </c>
      <c r="AG12" s="111">
        <v>10520</v>
      </c>
      <c r="AH12" s="88"/>
      <c r="AI12" s="88"/>
      <c r="AJ12" s="108" t="s">
        <v>12</v>
      </c>
      <c r="AK12" s="266">
        <v>10520</v>
      </c>
      <c r="AL12" s="264"/>
      <c r="AM12" s="264"/>
      <c r="AN12" s="264">
        <v>10520</v>
      </c>
      <c r="AO12" s="265">
        <v>10520</v>
      </c>
      <c r="AP12" s="266"/>
      <c r="AQ12" s="264">
        <v>10520</v>
      </c>
      <c r="AR12" s="264"/>
      <c r="AS12" s="265">
        <v>10520</v>
      </c>
    </row>
    <row r="13" spans="1:45">
      <c r="A13" s="334"/>
      <c r="B13" s="71">
        <v>9282</v>
      </c>
      <c r="C13" s="70" t="s">
        <v>218</v>
      </c>
      <c r="D13" s="72" t="s">
        <v>212</v>
      </c>
      <c r="E13" s="72" t="s">
        <v>219</v>
      </c>
      <c r="F13" s="72" t="s">
        <v>220</v>
      </c>
      <c r="G13" s="46"/>
      <c r="H13" s="36"/>
      <c r="I13" s="47">
        <v>9282</v>
      </c>
      <c r="J13" s="47">
        <v>9282</v>
      </c>
      <c r="K13" s="36" t="s">
        <v>12</v>
      </c>
      <c r="L13" s="47">
        <v>9282</v>
      </c>
      <c r="M13" s="36"/>
      <c r="N13" s="36"/>
      <c r="O13" s="36" t="s">
        <v>12</v>
      </c>
      <c r="P13" s="36" t="s">
        <v>12</v>
      </c>
      <c r="Q13" s="47">
        <v>9282</v>
      </c>
      <c r="R13" s="36"/>
      <c r="S13" s="36" t="s">
        <v>12</v>
      </c>
      <c r="T13" s="46" t="s">
        <v>60</v>
      </c>
      <c r="U13" s="36"/>
      <c r="V13" s="36">
        <v>0</v>
      </c>
      <c r="W13" s="36">
        <v>0</v>
      </c>
      <c r="X13" s="47">
        <v>9282</v>
      </c>
      <c r="Y13" s="36">
        <v>0</v>
      </c>
      <c r="Z13" s="36"/>
      <c r="AA13" s="36">
        <v>9282</v>
      </c>
      <c r="AB13" s="65" t="s">
        <v>12</v>
      </c>
      <c r="AC13" s="107" t="s">
        <v>12</v>
      </c>
      <c r="AD13" s="109">
        <v>9282</v>
      </c>
      <c r="AE13" s="88"/>
      <c r="AF13" s="115" t="s">
        <v>12</v>
      </c>
      <c r="AG13" s="107"/>
      <c r="AH13" s="89">
        <v>9282</v>
      </c>
      <c r="AI13" s="89">
        <v>9282</v>
      </c>
      <c r="AJ13" s="108" t="s">
        <v>12</v>
      </c>
      <c r="AK13" s="266"/>
      <c r="AL13" s="264">
        <v>9282</v>
      </c>
      <c r="AM13" s="264"/>
      <c r="AN13" s="264">
        <v>9282</v>
      </c>
      <c r="AO13" s="265" t="s">
        <v>12</v>
      </c>
      <c r="AP13" s="266">
        <v>9282</v>
      </c>
      <c r="AQ13" s="264">
        <v>9282</v>
      </c>
      <c r="AR13" s="264">
        <v>9282</v>
      </c>
      <c r="AS13" s="265" t="s">
        <v>12</v>
      </c>
    </row>
    <row r="14" spans="1:45">
      <c r="A14" s="335"/>
      <c r="B14" s="71">
        <v>7853</v>
      </c>
      <c r="C14" s="70" t="s">
        <v>221</v>
      </c>
      <c r="D14" s="72" t="s">
        <v>212</v>
      </c>
      <c r="E14" s="72" t="s">
        <v>222</v>
      </c>
      <c r="F14" s="72" t="s">
        <v>223</v>
      </c>
      <c r="G14" s="46"/>
      <c r="H14" s="36"/>
      <c r="I14" s="36"/>
      <c r="J14" s="47">
        <v>7853</v>
      </c>
      <c r="K14" s="36" t="s">
        <v>12</v>
      </c>
      <c r="L14" s="36"/>
      <c r="M14" s="36"/>
      <c r="N14" s="36"/>
      <c r="O14" s="36" t="s">
        <v>12</v>
      </c>
      <c r="P14" s="36" t="s">
        <v>12</v>
      </c>
      <c r="Q14" s="36"/>
      <c r="R14" s="36"/>
      <c r="S14" s="36" t="s">
        <v>12</v>
      </c>
      <c r="T14" s="46" t="s">
        <v>60</v>
      </c>
      <c r="U14" s="36"/>
      <c r="V14" s="36"/>
      <c r="W14" s="36">
        <v>0</v>
      </c>
      <c r="X14" s="36" t="s">
        <v>12</v>
      </c>
      <c r="Y14" s="36"/>
      <c r="Z14" s="36"/>
      <c r="AA14" s="36"/>
      <c r="AB14" s="65" t="s">
        <v>12</v>
      </c>
      <c r="AC14" s="110" t="s">
        <v>12</v>
      </c>
      <c r="AD14" s="88"/>
      <c r="AE14" s="98"/>
      <c r="AF14" s="115" t="s">
        <v>12</v>
      </c>
      <c r="AG14" s="107"/>
      <c r="AH14" s="88"/>
      <c r="AI14" s="88"/>
      <c r="AJ14" s="108" t="s">
        <v>12</v>
      </c>
      <c r="AK14" s="266"/>
      <c r="AL14" s="264"/>
      <c r="AM14" s="264"/>
      <c r="AN14" s="264" t="s">
        <v>12</v>
      </c>
      <c r="AO14" s="265" t="s">
        <v>12</v>
      </c>
      <c r="AP14" s="266"/>
      <c r="AQ14" s="264"/>
      <c r="AR14" s="264"/>
      <c r="AS14" s="265" t="s">
        <v>12</v>
      </c>
    </row>
    <row r="15" spans="1:45" ht="30.75" customHeight="1">
      <c r="A15" s="330" t="s">
        <v>224</v>
      </c>
      <c r="B15" s="154">
        <v>8121</v>
      </c>
      <c r="C15" s="155" t="s">
        <v>225</v>
      </c>
      <c r="D15" s="156" t="s">
        <v>226</v>
      </c>
      <c r="E15" s="156" t="s">
        <v>227</v>
      </c>
      <c r="F15" s="156" t="s">
        <v>228</v>
      </c>
      <c r="G15" s="46"/>
      <c r="H15" s="36"/>
      <c r="I15" s="36"/>
      <c r="J15" s="36"/>
      <c r="K15" s="47">
        <v>8121</v>
      </c>
      <c r="L15" s="36" t="s">
        <v>12</v>
      </c>
      <c r="M15" s="36" t="s">
        <v>12</v>
      </c>
      <c r="N15" s="47">
        <v>8121</v>
      </c>
      <c r="O15" s="47">
        <v>8121</v>
      </c>
      <c r="P15" s="47">
        <v>8121</v>
      </c>
      <c r="Q15" s="36">
        <v>8121</v>
      </c>
      <c r="R15" s="47">
        <v>8121</v>
      </c>
      <c r="S15" s="36" t="s">
        <v>12</v>
      </c>
      <c r="T15" s="36">
        <v>8121</v>
      </c>
      <c r="U15" s="36">
        <v>8121</v>
      </c>
      <c r="V15" s="36"/>
      <c r="W15" s="47">
        <v>8121</v>
      </c>
      <c r="X15" s="47">
        <v>8121</v>
      </c>
      <c r="Y15" s="36" t="s">
        <v>12</v>
      </c>
      <c r="Z15" s="36">
        <v>8121</v>
      </c>
      <c r="AA15" s="47">
        <v>8121</v>
      </c>
      <c r="AB15" s="64">
        <v>8121</v>
      </c>
      <c r="AC15" s="111">
        <v>8121</v>
      </c>
      <c r="AD15" s="89">
        <v>8121</v>
      </c>
      <c r="AE15" s="88"/>
      <c r="AF15" s="116">
        <v>8121</v>
      </c>
      <c r="AG15" s="111">
        <v>8121</v>
      </c>
      <c r="AH15" s="89">
        <v>8121</v>
      </c>
      <c r="AI15" s="88"/>
      <c r="AJ15" s="108" t="s">
        <v>12</v>
      </c>
      <c r="AK15" s="358" t="s">
        <v>274</v>
      </c>
      <c r="AL15" s="359"/>
      <c r="AM15" s="359"/>
      <c r="AN15" s="359"/>
      <c r="AO15" s="360"/>
      <c r="AP15" s="358" t="s">
        <v>274</v>
      </c>
      <c r="AQ15" s="359"/>
      <c r="AR15" s="359"/>
      <c r="AS15" s="360"/>
    </row>
    <row r="16" spans="1:45">
      <c r="A16" s="332"/>
      <c r="B16" s="71">
        <v>8512</v>
      </c>
      <c r="C16" s="70" t="s">
        <v>229</v>
      </c>
      <c r="D16" s="72" t="s">
        <v>226</v>
      </c>
      <c r="E16" s="72" t="s">
        <v>230</v>
      </c>
      <c r="F16" s="72" t="s">
        <v>231</v>
      </c>
      <c r="G16" s="46"/>
      <c r="H16" s="36"/>
      <c r="I16" s="36"/>
      <c r="J16" s="36"/>
      <c r="K16" s="47">
        <v>8512</v>
      </c>
      <c r="L16" s="36"/>
      <c r="M16" s="36"/>
      <c r="N16" s="36"/>
      <c r="O16" s="47">
        <v>8512</v>
      </c>
      <c r="P16" s="36" t="s">
        <v>12</v>
      </c>
      <c r="Q16" s="47">
        <v>8512</v>
      </c>
      <c r="R16" s="36"/>
      <c r="S16" s="36" t="s">
        <v>12</v>
      </c>
      <c r="T16" s="46" t="s">
        <v>60</v>
      </c>
      <c r="U16" s="36"/>
      <c r="V16" s="47">
        <v>8512</v>
      </c>
      <c r="W16" s="36"/>
      <c r="X16" s="47">
        <v>8512</v>
      </c>
      <c r="Y16" s="36"/>
      <c r="Z16" s="36"/>
      <c r="AA16" s="36"/>
      <c r="AB16" s="64">
        <v>8512</v>
      </c>
      <c r="AC16" s="111">
        <v>8512</v>
      </c>
      <c r="AD16" s="88"/>
      <c r="AE16" s="89">
        <v>8512</v>
      </c>
      <c r="AF16" s="116">
        <v>8512</v>
      </c>
      <c r="AG16" s="107"/>
      <c r="AH16" s="89">
        <v>8512</v>
      </c>
      <c r="AI16" s="88"/>
      <c r="AJ16" s="108" t="s">
        <v>12</v>
      </c>
      <c r="AK16" s="266"/>
      <c r="AL16" s="264">
        <v>8512</v>
      </c>
      <c r="AM16" s="264"/>
      <c r="AN16" s="264" t="s">
        <v>12</v>
      </c>
      <c r="AO16" s="265">
        <v>8512</v>
      </c>
      <c r="AP16" s="266"/>
      <c r="AQ16" s="264">
        <v>8512</v>
      </c>
      <c r="AR16" s="264"/>
      <c r="AS16" s="265" t="s">
        <v>12</v>
      </c>
    </row>
    <row r="17" spans="1:45">
      <c r="A17" s="70" t="s">
        <v>106</v>
      </c>
      <c r="B17" s="71">
        <v>9059</v>
      </c>
      <c r="C17" s="70" t="s">
        <v>232</v>
      </c>
      <c r="D17" s="72" t="s">
        <v>233</v>
      </c>
      <c r="E17" s="72" t="s">
        <v>234</v>
      </c>
      <c r="F17" s="72" t="s">
        <v>275</v>
      </c>
      <c r="G17" s="46"/>
      <c r="H17" s="36"/>
      <c r="I17" s="36"/>
      <c r="J17" s="36"/>
      <c r="K17" s="36" t="s">
        <v>12</v>
      </c>
      <c r="L17" s="36"/>
      <c r="M17" s="36"/>
      <c r="N17" s="36"/>
      <c r="O17" s="36" t="s">
        <v>12</v>
      </c>
      <c r="P17" s="36" t="s">
        <v>12</v>
      </c>
      <c r="Q17" s="36"/>
      <c r="R17" s="36"/>
      <c r="S17" s="36" t="s">
        <v>12</v>
      </c>
      <c r="T17" s="46" t="s">
        <v>60</v>
      </c>
      <c r="U17" s="36"/>
      <c r="V17" s="36"/>
      <c r="W17" s="36"/>
      <c r="X17" s="36" t="s">
        <v>12</v>
      </c>
      <c r="Y17" s="36"/>
      <c r="Z17" s="36"/>
      <c r="AA17" s="36"/>
      <c r="AB17" s="65" t="s">
        <v>12</v>
      </c>
      <c r="AC17" s="107" t="s">
        <v>12</v>
      </c>
      <c r="AD17" s="88"/>
      <c r="AE17" s="89">
        <v>9059</v>
      </c>
      <c r="AF17" s="115" t="s">
        <v>12</v>
      </c>
      <c r="AG17" s="107"/>
      <c r="AH17" s="88"/>
      <c r="AI17" s="88"/>
      <c r="AJ17" s="108" t="s">
        <v>12</v>
      </c>
      <c r="AK17" s="266"/>
      <c r="AL17" s="264"/>
      <c r="AM17" s="264"/>
      <c r="AN17" s="264" t="s">
        <v>12</v>
      </c>
      <c r="AO17" s="265" t="s">
        <v>12</v>
      </c>
      <c r="AP17" s="266">
        <v>9059</v>
      </c>
      <c r="AQ17" s="264"/>
      <c r="AR17" s="264"/>
      <c r="AS17" s="265" t="s">
        <v>12</v>
      </c>
    </row>
    <row r="18" spans="1:45">
      <c r="A18" s="70" t="s">
        <v>117</v>
      </c>
      <c r="B18" s="71">
        <v>3072</v>
      </c>
      <c r="C18" s="70" t="s">
        <v>236</v>
      </c>
      <c r="D18" s="72" t="s">
        <v>237</v>
      </c>
      <c r="E18" s="72" t="s">
        <v>238</v>
      </c>
      <c r="F18" s="72" t="s">
        <v>239</v>
      </c>
      <c r="G18" s="46"/>
      <c r="H18" s="36"/>
      <c r="I18" s="36"/>
      <c r="J18" s="36"/>
      <c r="K18" s="36" t="s">
        <v>12</v>
      </c>
      <c r="L18" s="36"/>
      <c r="M18" s="36"/>
      <c r="N18" s="36"/>
      <c r="O18" s="36" t="s">
        <v>12</v>
      </c>
      <c r="P18" s="36" t="s">
        <v>12</v>
      </c>
      <c r="Q18" s="36"/>
      <c r="R18" s="36"/>
      <c r="S18" s="36" t="s">
        <v>12</v>
      </c>
      <c r="T18" s="46" t="s">
        <v>60</v>
      </c>
      <c r="U18" s="36"/>
      <c r="V18" s="36"/>
      <c r="W18" s="36"/>
      <c r="X18" s="36" t="s">
        <v>12</v>
      </c>
      <c r="Y18" s="36"/>
      <c r="Z18" s="36"/>
      <c r="AA18" s="36"/>
      <c r="AB18" s="65" t="s">
        <v>12</v>
      </c>
      <c r="AC18" s="107" t="s">
        <v>12</v>
      </c>
      <c r="AD18" s="88"/>
      <c r="AE18" s="88"/>
      <c r="AF18" s="115" t="s">
        <v>12</v>
      </c>
      <c r="AG18" s="118"/>
      <c r="AH18" s="88"/>
      <c r="AI18" s="88"/>
      <c r="AJ18" s="108" t="s">
        <v>12</v>
      </c>
      <c r="AK18" s="270"/>
      <c r="AL18" s="264"/>
      <c r="AM18" s="264"/>
      <c r="AN18" s="264" t="s">
        <v>12</v>
      </c>
      <c r="AO18" s="265" t="s">
        <v>12</v>
      </c>
      <c r="AP18" s="270"/>
      <c r="AQ18" s="264"/>
      <c r="AR18" s="264"/>
      <c r="AS18" s="265" t="s">
        <v>12</v>
      </c>
    </row>
    <row r="19" spans="1:45">
      <c r="A19" s="70" t="s">
        <v>152</v>
      </c>
      <c r="B19" s="71">
        <v>6500</v>
      </c>
      <c r="C19" s="70" t="s">
        <v>240</v>
      </c>
      <c r="D19" s="72" t="s">
        <v>241</v>
      </c>
      <c r="E19" s="72" t="s">
        <v>242</v>
      </c>
      <c r="F19" s="72" t="s">
        <v>276</v>
      </c>
      <c r="G19" s="46"/>
      <c r="H19" s="36"/>
      <c r="I19" s="36"/>
      <c r="J19" s="36" t="s">
        <v>12</v>
      </c>
      <c r="K19" s="36" t="s">
        <v>12</v>
      </c>
      <c r="L19" s="36"/>
      <c r="M19" s="36"/>
      <c r="N19" s="36"/>
      <c r="O19" s="36" t="s">
        <v>12</v>
      </c>
      <c r="P19" s="36" t="s">
        <v>12</v>
      </c>
      <c r="Q19" s="36"/>
      <c r="R19" s="36"/>
      <c r="S19" s="36" t="s">
        <v>12</v>
      </c>
      <c r="T19" s="46" t="s">
        <v>60</v>
      </c>
      <c r="U19" s="36"/>
      <c r="V19" s="36"/>
      <c r="W19" s="36"/>
      <c r="X19" s="36" t="s">
        <v>12</v>
      </c>
      <c r="Y19" s="36"/>
      <c r="Z19" s="36"/>
      <c r="AA19" s="36"/>
      <c r="AB19" s="65" t="s">
        <v>12</v>
      </c>
      <c r="AC19" s="107" t="s">
        <v>12</v>
      </c>
      <c r="AD19" s="88"/>
      <c r="AE19" s="88"/>
      <c r="AF19" s="115" t="s">
        <v>12</v>
      </c>
      <c r="AG19" s="107"/>
      <c r="AH19" s="88"/>
      <c r="AI19" s="88"/>
      <c r="AJ19" s="108" t="s">
        <v>12</v>
      </c>
      <c r="AK19" s="266"/>
      <c r="AL19" s="264"/>
      <c r="AM19" s="264"/>
      <c r="AN19" s="264" t="s">
        <v>12</v>
      </c>
      <c r="AO19" s="265" t="s">
        <v>12</v>
      </c>
      <c r="AP19" s="266"/>
      <c r="AQ19" s="264"/>
      <c r="AR19" s="264"/>
      <c r="AS19" s="265" t="s">
        <v>12</v>
      </c>
    </row>
    <row r="20" spans="1:45">
      <c r="A20" s="70" t="s">
        <v>244</v>
      </c>
      <c r="B20" s="71">
        <v>2000</v>
      </c>
      <c r="C20" s="70" t="s">
        <v>245</v>
      </c>
      <c r="D20" s="72" t="s">
        <v>246</v>
      </c>
      <c r="E20" s="72" t="s">
        <v>242</v>
      </c>
      <c r="F20" s="72" t="s">
        <v>247</v>
      </c>
      <c r="G20" s="46"/>
      <c r="H20" s="36"/>
      <c r="I20" s="36"/>
      <c r="J20" s="36" t="s">
        <v>12</v>
      </c>
      <c r="K20" s="36" t="s">
        <v>12</v>
      </c>
      <c r="L20" s="36"/>
      <c r="M20" s="36"/>
      <c r="N20" s="36"/>
      <c r="O20" s="36" t="s">
        <v>12</v>
      </c>
      <c r="P20" s="36" t="s">
        <v>12</v>
      </c>
      <c r="Q20" s="36"/>
      <c r="R20" s="36"/>
      <c r="S20" s="36" t="s">
        <v>12</v>
      </c>
      <c r="T20" s="46" t="s">
        <v>60</v>
      </c>
      <c r="U20" s="36"/>
      <c r="V20" s="36"/>
      <c r="W20" s="36"/>
      <c r="X20" s="36" t="s">
        <v>12</v>
      </c>
      <c r="Y20" s="36"/>
      <c r="Z20" s="36"/>
      <c r="AA20" s="36"/>
      <c r="AB20" s="65" t="s">
        <v>12</v>
      </c>
      <c r="AC20" s="107" t="s">
        <v>12</v>
      </c>
      <c r="AD20" s="97"/>
      <c r="AE20" s="88"/>
      <c r="AF20" s="115" t="s">
        <v>12</v>
      </c>
      <c r="AG20" s="107"/>
      <c r="AH20" s="88"/>
      <c r="AI20" s="88"/>
      <c r="AJ20" s="108" t="s">
        <v>12</v>
      </c>
      <c r="AK20" s="266"/>
      <c r="AL20" s="264"/>
      <c r="AM20" s="264"/>
      <c r="AN20" s="264" t="s">
        <v>12</v>
      </c>
      <c r="AO20" s="265" t="s">
        <v>12</v>
      </c>
      <c r="AP20" s="266"/>
      <c r="AQ20" s="264"/>
      <c r="AR20" s="264"/>
      <c r="AS20" s="265" t="s">
        <v>12</v>
      </c>
    </row>
    <row r="21" spans="1:45">
      <c r="A21" s="70" t="s">
        <v>111</v>
      </c>
      <c r="B21" s="71">
        <v>4400</v>
      </c>
      <c r="C21" s="70" t="s">
        <v>248</v>
      </c>
      <c r="D21" s="72" t="s">
        <v>249</v>
      </c>
      <c r="E21" s="72" t="s">
        <v>250</v>
      </c>
      <c r="F21" s="72" t="s">
        <v>251</v>
      </c>
      <c r="G21" s="46"/>
      <c r="H21" s="36"/>
      <c r="I21" s="36"/>
      <c r="J21" s="36" t="s">
        <v>12</v>
      </c>
      <c r="K21" s="36" t="s">
        <v>12</v>
      </c>
      <c r="L21" s="36"/>
      <c r="M21" s="36"/>
      <c r="N21" s="36"/>
      <c r="O21" s="36" t="s">
        <v>12</v>
      </c>
      <c r="P21" s="36" t="s">
        <v>12</v>
      </c>
      <c r="Q21" s="36"/>
      <c r="R21" s="36"/>
      <c r="S21" s="36" t="s">
        <v>12</v>
      </c>
      <c r="T21" s="46" t="s">
        <v>60</v>
      </c>
      <c r="U21" s="36"/>
      <c r="V21" s="36"/>
      <c r="W21" s="36"/>
      <c r="X21" s="36" t="s">
        <v>12</v>
      </c>
      <c r="Y21" s="36"/>
      <c r="Z21" s="36"/>
      <c r="AA21" s="36"/>
      <c r="AB21" s="65" t="s">
        <v>12</v>
      </c>
      <c r="AC21" s="107" t="s">
        <v>12</v>
      </c>
      <c r="AD21" s="88"/>
      <c r="AE21" s="88"/>
      <c r="AF21" s="115" t="s">
        <v>12</v>
      </c>
      <c r="AG21" s="107" t="s">
        <v>12</v>
      </c>
      <c r="AH21" s="88"/>
      <c r="AI21" s="88"/>
      <c r="AJ21" s="108" t="s">
        <v>12</v>
      </c>
      <c r="AK21" s="266" t="s">
        <v>12</v>
      </c>
      <c r="AL21" s="264"/>
      <c r="AM21" s="264"/>
      <c r="AN21" s="264">
        <v>4400</v>
      </c>
      <c r="AO21" s="265">
        <v>4400</v>
      </c>
      <c r="AP21" s="266" t="s">
        <v>12</v>
      </c>
      <c r="AQ21" s="264"/>
      <c r="AR21" s="264"/>
      <c r="AS21" s="265" t="s">
        <v>12</v>
      </c>
    </row>
    <row r="22" spans="1:45">
      <c r="A22" s="70" t="s">
        <v>111</v>
      </c>
      <c r="B22" s="71">
        <v>4300</v>
      </c>
      <c r="C22" s="70" t="s">
        <v>252</v>
      </c>
      <c r="D22" s="72" t="s">
        <v>249</v>
      </c>
      <c r="E22" s="72" t="s">
        <v>253</v>
      </c>
      <c r="F22" s="72" t="s">
        <v>254</v>
      </c>
      <c r="G22" s="46"/>
      <c r="H22" s="36"/>
      <c r="I22" s="36"/>
      <c r="J22" s="36" t="s">
        <v>12</v>
      </c>
      <c r="K22" s="36" t="s">
        <v>12</v>
      </c>
      <c r="L22" s="36" t="s">
        <v>12</v>
      </c>
      <c r="M22" s="36" t="s">
        <v>12</v>
      </c>
      <c r="N22" s="36" t="s">
        <v>12</v>
      </c>
      <c r="O22" s="36" t="s">
        <v>12</v>
      </c>
      <c r="P22" s="36" t="s">
        <v>12</v>
      </c>
      <c r="Q22" s="36" t="s">
        <v>12</v>
      </c>
      <c r="R22" s="36" t="s">
        <v>12</v>
      </c>
      <c r="S22" s="36" t="s">
        <v>12</v>
      </c>
      <c r="T22" s="36" t="s">
        <v>60</v>
      </c>
      <c r="U22" s="36" t="s">
        <v>12</v>
      </c>
      <c r="V22" s="36" t="s">
        <v>12</v>
      </c>
      <c r="W22" s="36" t="s">
        <v>12</v>
      </c>
      <c r="X22" s="36" t="s">
        <v>12</v>
      </c>
      <c r="Y22" s="36" t="s">
        <v>12</v>
      </c>
      <c r="Z22" s="36" t="s">
        <v>12</v>
      </c>
      <c r="AA22" s="36" t="s">
        <v>12</v>
      </c>
      <c r="AB22" s="65" t="s">
        <v>12</v>
      </c>
      <c r="AC22" s="101" t="s">
        <v>12</v>
      </c>
      <c r="AD22" s="102" t="s">
        <v>12</v>
      </c>
      <c r="AE22" s="102" t="s">
        <v>12</v>
      </c>
      <c r="AF22" s="120" t="s">
        <v>12</v>
      </c>
      <c r="AG22" s="101" t="s">
        <v>12</v>
      </c>
      <c r="AH22" s="102" t="s">
        <v>12</v>
      </c>
      <c r="AI22" s="102" t="s">
        <v>12</v>
      </c>
      <c r="AJ22" s="103" t="s">
        <v>12</v>
      </c>
      <c r="AK22" s="271" t="s">
        <v>12</v>
      </c>
      <c r="AL22" s="272" t="s">
        <v>12</v>
      </c>
      <c r="AM22" s="272" t="s">
        <v>12</v>
      </c>
      <c r="AN22" s="272" t="s">
        <v>12</v>
      </c>
      <c r="AO22" s="273" t="s">
        <v>12</v>
      </c>
      <c r="AP22" s="271" t="s">
        <v>12</v>
      </c>
      <c r="AQ22" s="272" t="s">
        <v>12</v>
      </c>
      <c r="AR22" s="272" t="s">
        <v>12</v>
      </c>
      <c r="AS22" s="273" t="s">
        <v>12</v>
      </c>
    </row>
    <row r="23" spans="1:45">
      <c r="A23" s="58" t="s">
        <v>157</v>
      </c>
      <c r="B23" s="7">
        <f>SUM(B5:B22)-B15-B9</f>
        <v>110186</v>
      </c>
      <c r="E23" s="8"/>
      <c r="F23" s="14" t="s">
        <v>158</v>
      </c>
      <c r="G23" s="63">
        <v>0</v>
      </c>
      <c r="H23" s="63">
        <f>SUM(H15:H22)</f>
        <v>0</v>
      </c>
      <c r="I23" s="63">
        <f t="shared" ref="I23:S23" si="0">SUM(I15:I22)</f>
        <v>0</v>
      </c>
      <c r="J23" s="63">
        <f t="shared" si="0"/>
        <v>0</v>
      </c>
      <c r="K23" s="63">
        <f t="shared" si="0"/>
        <v>16633</v>
      </c>
      <c r="L23" s="63">
        <f t="shared" si="0"/>
        <v>0</v>
      </c>
      <c r="M23" s="63">
        <f t="shared" si="0"/>
        <v>0</v>
      </c>
      <c r="N23" s="63">
        <f t="shared" si="0"/>
        <v>8121</v>
      </c>
      <c r="O23" s="63">
        <f t="shared" si="0"/>
        <v>16633</v>
      </c>
      <c r="P23" s="63">
        <f t="shared" si="0"/>
        <v>8121</v>
      </c>
      <c r="Q23" s="63">
        <f t="shared" si="0"/>
        <v>16633</v>
      </c>
      <c r="R23" s="63">
        <f t="shared" si="0"/>
        <v>8121</v>
      </c>
      <c r="S23" s="63">
        <f t="shared" si="0"/>
        <v>0</v>
      </c>
      <c r="T23" s="27">
        <v>18641</v>
      </c>
      <c r="U23" s="27">
        <v>18641</v>
      </c>
      <c r="V23" s="27">
        <f>SUM(V15:V22)</f>
        <v>8512</v>
      </c>
      <c r="W23" s="27">
        <v>8121</v>
      </c>
      <c r="X23" s="27">
        <v>16633</v>
      </c>
      <c r="Y23" s="27">
        <v>10520</v>
      </c>
      <c r="Z23" s="27">
        <f>SUM(Z15:Z22)</f>
        <v>8121</v>
      </c>
      <c r="AA23" s="27">
        <f t="shared" ref="AA23:AF23" si="1">SUM(AA15:AA22)</f>
        <v>8121</v>
      </c>
      <c r="AB23" s="27">
        <f t="shared" si="1"/>
        <v>16633</v>
      </c>
      <c r="AC23" s="51">
        <f t="shared" si="1"/>
        <v>16633</v>
      </c>
      <c r="AD23" s="51">
        <f t="shared" si="1"/>
        <v>8121</v>
      </c>
      <c r="AE23" s="51">
        <f t="shared" si="1"/>
        <v>17571</v>
      </c>
      <c r="AF23" s="51">
        <f t="shared" si="1"/>
        <v>16633</v>
      </c>
      <c r="AG23" s="51">
        <f t="shared" ref="AG23:AJ23" si="2">SUM(AG15:AG22)</f>
        <v>8121</v>
      </c>
      <c r="AH23" s="51">
        <f t="shared" si="2"/>
        <v>16633</v>
      </c>
      <c r="AI23" s="51">
        <v>9282</v>
      </c>
      <c r="AJ23" s="41">
        <v>5547</v>
      </c>
      <c r="AK23" s="274">
        <f>SUM(AK5:AK14)+SUM(AK16:AK22)</f>
        <v>10520</v>
      </c>
      <c r="AL23" s="274">
        <f t="shared" ref="AL23:AO23" si="3">SUM(AL5:AL14)+SUM(AL16:AL22)</f>
        <v>17794</v>
      </c>
      <c r="AM23" s="274">
        <f t="shared" si="3"/>
        <v>0</v>
      </c>
      <c r="AN23" s="274">
        <f t="shared" si="3"/>
        <v>24202</v>
      </c>
      <c r="AO23" s="274">
        <f>SUM(AO5:AO14)+SUM(AO16:AO22)</f>
        <v>23432</v>
      </c>
      <c r="AP23" s="274">
        <f>SUM(AP5:AP14)+SUM(AP16:AP22)</f>
        <v>18341</v>
      </c>
      <c r="AQ23" s="274">
        <f t="shared" ref="AQ23:AS23" si="4">SUM(AQ5:AQ14)+SUM(AQ16:AQ22)</f>
        <v>28314</v>
      </c>
      <c r="AR23" s="274">
        <f t="shared" si="4"/>
        <v>9282</v>
      </c>
      <c r="AS23" s="274">
        <f t="shared" si="4"/>
        <v>10520</v>
      </c>
    </row>
    <row r="24" spans="1:45">
      <c r="E24" s="8"/>
      <c r="F24" s="14" t="s">
        <v>159</v>
      </c>
      <c r="G24" s="15">
        <f>$B$23-G23</f>
        <v>110186</v>
      </c>
      <c r="H24" s="15">
        <f t="shared" ref="H24:S24" si="5">$B$23-H23</f>
        <v>110186</v>
      </c>
      <c r="I24" s="15">
        <f t="shared" si="5"/>
        <v>110186</v>
      </c>
      <c r="J24" s="15">
        <f t="shared" si="5"/>
        <v>110186</v>
      </c>
      <c r="K24" s="15">
        <f t="shared" si="5"/>
        <v>93553</v>
      </c>
      <c r="L24" s="15">
        <f t="shared" si="5"/>
        <v>110186</v>
      </c>
      <c r="M24" s="15">
        <f t="shared" si="5"/>
        <v>110186</v>
      </c>
      <c r="N24" s="15">
        <f t="shared" si="5"/>
        <v>102065</v>
      </c>
      <c r="O24" s="15">
        <f t="shared" si="5"/>
        <v>93553</v>
      </c>
      <c r="P24" s="15">
        <f t="shared" si="5"/>
        <v>102065</v>
      </c>
      <c r="Q24" s="15">
        <f t="shared" si="5"/>
        <v>93553</v>
      </c>
      <c r="R24" s="15">
        <f t="shared" si="5"/>
        <v>102065</v>
      </c>
      <c r="S24" s="15">
        <f t="shared" si="5"/>
        <v>110186</v>
      </c>
      <c r="T24" s="28">
        <v>105797</v>
      </c>
      <c r="U24" s="28">
        <v>105797</v>
      </c>
      <c r="V24" s="28">
        <v>113918</v>
      </c>
      <c r="W24" s="28">
        <v>124438</v>
      </c>
      <c r="X24" s="28">
        <v>107805</v>
      </c>
      <c r="Y24" s="28">
        <v>113918</v>
      </c>
      <c r="Z24" s="28">
        <f>$B$23-Z23</f>
        <v>102065</v>
      </c>
      <c r="AA24" s="28">
        <f t="shared" ref="AA24:AF24" si="6">$B$23-AA23</f>
        <v>102065</v>
      </c>
      <c r="AB24" s="28">
        <f t="shared" si="6"/>
        <v>93553</v>
      </c>
      <c r="AC24" s="41">
        <f>$B$23-AC23</f>
        <v>93553</v>
      </c>
      <c r="AD24" s="41">
        <f t="shared" si="6"/>
        <v>102065</v>
      </c>
      <c r="AE24" s="41">
        <f t="shared" si="6"/>
        <v>92615</v>
      </c>
      <c r="AF24" s="41">
        <f>$B$23-AF23</f>
        <v>93553</v>
      </c>
      <c r="AG24" s="41">
        <f t="shared" ref="AG24:AJ24" si="7">$B$23-AG23</f>
        <v>102065</v>
      </c>
      <c r="AH24" s="41">
        <f t="shared" si="7"/>
        <v>93553</v>
      </c>
      <c r="AI24" s="41">
        <f t="shared" si="7"/>
        <v>100904</v>
      </c>
      <c r="AJ24" s="41">
        <f t="shared" si="7"/>
        <v>104639</v>
      </c>
      <c r="AK24" s="274">
        <f>$B$23+B9-$AK$23</f>
        <v>104166</v>
      </c>
      <c r="AL24" s="274">
        <f>$B$23-$AK$23+B9</f>
        <v>104166</v>
      </c>
      <c r="AM24" s="274">
        <f>$B$23-$AK$23+B9</f>
        <v>104166</v>
      </c>
      <c r="AN24" s="274">
        <f>$B$23-$AK$23+B9</f>
        <v>104166</v>
      </c>
      <c r="AO24" s="274">
        <f>$B$23-$AK$23+B9</f>
        <v>104166</v>
      </c>
      <c r="AP24" s="274">
        <f>$B$23-$AK$23+B9</f>
        <v>104166</v>
      </c>
      <c r="AQ24" s="274">
        <f t="shared" ref="AL24:AS24" si="8">$B$23-$AK$23</f>
        <v>99666</v>
      </c>
      <c r="AR24" s="274">
        <f t="shared" si="8"/>
        <v>99666</v>
      </c>
      <c r="AS24" s="274">
        <f t="shared" si="8"/>
        <v>99666</v>
      </c>
    </row>
    <row r="25" spans="1:45">
      <c r="E25" s="8"/>
      <c r="F25" s="16" t="s">
        <v>160</v>
      </c>
      <c r="G25" s="17">
        <f>G23/$B$23</f>
        <v>0</v>
      </c>
      <c r="H25" s="17">
        <f t="shared" ref="H25:S25" si="9">H23/$B$23</f>
        <v>0</v>
      </c>
      <c r="I25" s="17">
        <f t="shared" si="9"/>
        <v>0</v>
      </c>
      <c r="J25" s="17">
        <f t="shared" si="9"/>
        <v>0</v>
      </c>
      <c r="K25" s="17">
        <f t="shared" si="9"/>
        <v>0.15095384168587661</v>
      </c>
      <c r="L25" s="17">
        <f t="shared" si="9"/>
        <v>0</v>
      </c>
      <c r="M25" s="17">
        <f t="shared" si="9"/>
        <v>0</v>
      </c>
      <c r="N25" s="17">
        <f t="shared" si="9"/>
        <v>7.3702648249323877E-2</v>
      </c>
      <c r="O25" s="17">
        <f t="shared" si="9"/>
        <v>0.15095384168587661</v>
      </c>
      <c r="P25" s="17">
        <f t="shared" si="9"/>
        <v>7.3702648249323877E-2</v>
      </c>
      <c r="Q25" s="17">
        <f t="shared" si="9"/>
        <v>0.15095384168587661</v>
      </c>
      <c r="R25" s="17">
        <f t="shared" si="9"/>
        <v>7.3702648249323877E-2</v>
      </c>
      <c r="S25" s="17">
        <f t="shared" si="9"/>
        <v>0</v>
      </c>
      <c r="T25" s="29">
        <v>0.15</v>
      </c>
      <c r="U25" s="29">
        <v>0.15</v>
      </c>
      <c r="V25" s="29">
        <f>V23/B23</f>
        <v>7.7251193436552734E-2</v>
      </c>
      <c r="W25" s="29">
        <f>W23/B23</f>
        <v>7.3702648249323877E-2</v>
      </c>
      <c r="X25" s="29">
        <v>0.13</v>
      </c>
      <c r="Y25" s="29">
        <v>0.08</v>
      </c>
      <c r="Z25" s="29">
        <f>Z23/$B$23</f>
        <v>7.3702648249323877E-2</v>
      </c>
      <c r="AA25" s="29">
        <f>AA23/$B$23</f>
        <v>7.3702648249323877E-2</v>
      </c>
      <c r="AB25" s="29">
        <f t="shared" ref="AA25:AF25" si="10">AB23/$B$23</f>
        <v>0.15095384168587661</v>
      </c>
      <c r="AC25" s="113">
        <f>AC23/$B$23</f>
        <v>0.15095384168587661</v>
      </c>
      <c r="AD25" s="113">
        <f>AD23/$B$23</f>
        <v>7.3702648249323877E-2</v>
      </c>
      <c r="AE25" s="113">
        <f>AE23/$B$23</f>
        <v>0.15946671990997041</v>
      </c>
      <c r="AF25" s="113">
        <f>AF23/$B$23</f>
        <v>0.15095384168587661</v>
      </c>
      <c r="AG25" s="113">
        <f t="shared" ref="AG25:AJ25" si="11">AG23/$B$23</f>
        <v>7.3702648249323877E-2</v>
      </c>
      <c r="AH25" s="113">
        <f t="shared" si="11"/>
        <v>0.15095384168587661</v>
      </c>
      <c r="AI25" s="113">
        <f>AI23/$B$23</f>
        <v>8.4239377053346165E-2</v>
      </c>
      <c r="AJ25" s="113">
        <f t="shared" si="11"/>
        <v>5.0342148730328717E-2</v>
      </c>
      <c r="AK25" s="196">
        <f>AK23/$B$23</f>
        <v>9.5474924219047796E-2</v>
      </c>
      <c r="AL25" s="196">
        <f t="shared" ref="AK25:AN25" si="12">AL23/$B$23</f>
        <v>0.1614905704898989</v>
      </c>
      <c r="AM25" s="196">
        <f t="shared" si="12"/>
        <v>0</v>
      </c>
      <c r="AN25" s="196">
        <f t="shared" si="12"/>
        <v>0.21964677908264207</v>
      </c>
      <c r="AO25" s="196">
        <f t="shared" ref="AO25" si="13">AO23/$B$23</f>
        <v>0.21265859546584864</v>
      </c>
      <c r="AP25" s="196">
        <f>AP23/$B$23</f>
        <v>0.16645490352676384</v>
      </c>
      <c r="AQ25" s="196">
        <f t="shared" ref="AQ25:AS25" si="14">AQ23/$B$23</f>
        <v>0.2569654947089467</v>
      </c>
      <c r="AR25" s="196">
        <f t="shared" si="14"/>
        <v>8.4239377053346165E-2</v>
      </c>
      <c r="AS25" s="196">
        <f t="shared" si="14"/>
        <v>9.5474924219047796E-2</v>
      </c>
    </row>
    <row r="28" spans="1:45">
      <c r="A28" s="198" t="s">
        <v>161</v>
      </c>
    </row>
    <row r="29" spans="1:45">
      <c r="A29" s="114" t="s">
        <v>255</v>
      </c>
    </row>
    <row r="30" spans="1:45">
      <c r="A30" s="114" t="s">
        <v>256</v>
      </c>
    </row>
    <row r="31" spans="1:45">
      <c r="A31" s="114" t="s">
        <v>162</v>
      </c>
    </row>
  </sheetData>
  <sheetProtection algorithmName="SHA-512" hashValue="VgszJI1ZVxoY2Ee5vD1L8Yys7Aefhti7XE2U0RUUElZdJnoIYkFz1ahwmviwmmmiyE1MU5FDLN9GIboE/JABQg==" saltValue="KbhdIhIGMxWT1oykiobAXA==" spinCount="100000" sheet="1" objects="1" scenarios="1"/>
  <mergeCells count="14">
    <mergeCell ref="AP15:AS15"/>
    <mergeCell ref="AK3:AN3"/>
    <mergeCell ref="AO3:AS3"/>
    <mergeCell ref="A5:A10"/>
    <mergeCell ref="A11:A14"/>
    <mergeCell ref="A15:A16"/>
    <mergeCell ref="AG3:AJ3"/>
    <mergeCell ref="AC3:AF3"/>
    <mergeCell ref="G3:J3"/>
    <mergeCell ref="K3:O3"/>
    <mergeCell ref="P3:S3"/>
    <mergeCell ref="T3:W3"/>
    <mergeCell ref="X3:AB3"/>
    <mergeCell ref="AK15:AO15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3A5D-CC33-484C-92CF-779C792D1AA8}">
  <sheetPr>
    <tabColor rgb="FFCBD23C"/>
  </sheetPr>
  <dimension ref="A1:AD47"/>
  <sheetViews>
    <sheetView showGridLines="0" tabSelected="1" topLeftCell="A24" workbookViewId="0">
      <selection activeCell="C54" sqref="C54"/>
    </sheetView>
  </sheetViews>
  <sheetFormatPr defaultRowHeight="15"/>
  <cols>
    <col min="1" max="1" width="26.85546875" style="1" customWidth="1"/>
    <col min="2" max="2" width="34.140625" style="1" customWidth="1"/>
    <col min="3" max="3" width="66.85546875" customWidth="1"/>
    <col min="4" max="4" width="96.85546875" customWidth="1"/>
    <col min="5" max="5" width="10" style="218" hidden="1" customWidth="1"/>
    <col min="6" max="6" width="11.28515625" style="218" hidden="1" customWidth="1"/>
    <col min="7" max="12" width="9.140625" style="218" hidden="1" customWidth="1"/>
    <col min="13" max="16" width="11.85546875" style="218" hidden="1" customWidth="1"/>
    <col min="17" max="17" width="0" hidden="1" customWidth="1"/>
    <col min="22" max="22" width="11.85546875" style="218" bestFit="1" customWidth="1"/>
    <col min="23" max="23" width="9.140625" style="218" customWidth="1"/>
    <col min="24" max="24" width="8.5703125" style="218" customWidth="1"/>
    <col min="25" max="25" width="11.85546875" style="218" bestFit="1" customWidth="1"/>
  </cols>
  <sheetData>
    <row r="1" spans="1:30" ht="26.25">
      <c r="A1" s="189" t="s">
        <v>10</v>
      </c>
      <c r="B1" s="38"/>
      <c r="C1" s="19"/>
      <c r="D1" s="9"/>
      <c r="E1" s="207"/>
      <c r="F1" s="207"/>
      <c r="G1" s="207"/>
      <c r="H1" s="207"/>
      <c r="I1" s="207"/>
      <c r="J1" s="207"/>
      <c r="K1" s="207"/>
      <c r="L1" s="207"/>
    </row>
    <row r="2" spans="1:30">
      <c r="A2" s="39"/>
      <c r="B2" s="39"/>
      <c r="C2" s="10"/>
      <c r="D2" s="10"/>
      <c r="E2" s="207"/>
      <c r="F2" s="207"/>
      <c r="G2" s="207"/>
      <c r="H2" s="207"/>
      <c r="I2" s="207"/>
      <c r="J2" s="207"/>
      <c r="K2" s="207"/>
      <c r="L2" s="207"/>
    </row>
    <row r="3" spans="1:30" ht="22.5" customHeight="1">
      <c r="A3" s="190" t="s">
        <v>277</v>
      </c>
      <c r="B3" s="39"/>
      <c r="C3" s="21" t="s">
        <v>12</v>
      </c>
      <c r="D3" s="22" t="s">
        <v>12</v>
      </c>
      <c r="E3" s="345" t="s">
        <v>13</v>
      </c>
      <c r="F3" s="345"/>
      <c r="G3" s="345"/>
      <c r="H3" s="346"/>
      <c r="I3" s="345" t="s">
        <v>14</v>
      </c>
      <c r="J3" s="345"/>
      <c r="K3" s="345"/>
      <c r="L3" s="346"/>
      <c r="M3" s="341" t="s">
        <v>15</v>
      </c>
      <c r="N3" s="342"/>
      <c r="O3" s="342"/>
      <c r="P3" s="342"/>
      <c r="Q3" s="342"/>
      <c r="R3" s="321" t="s">
        <v>16</v>
      </c>
      <c r="S3" s="321"/>
      <c r="T3" s="321"/>
      <c r="U3" s="321"/>
      <c r="V3" s="341" t="s">
        <v>17</v>
      </c>
      <c r="W3" s="342"/>
      <c r="X3" s="342"/>
      <c r="Y3" s="342"/>
      <c r="Z3" s="342"/>
      <c r="AA3" s="321" t="s">
        <v>18</v>
      </c>
      <c r="AB3" s="321"/>
      <c r="AC3" s="321"/>
      <c r="AD3" s="321"/>
    </row>
    <row r="4" spans="1:30">
      <c r="A4" s="44" t="s">
        <v>278</v>
      </c>
      <c r="B4" s="40" t="s">
        <v>279</v>
      </c>
      <c r="C4" s="50" t="s">
        <v>21</v>
      </c>
      <c r="D4" s="26" t="s">
        <v>22</v>
      </c>
      <c r="E4" s="208" t="s">
        <v>23</v>
      </c>
      <c r="F4" s="208" t="s">
        <v>24</v>
      </c>
      <c r="G4" s="208" t="s">
        <v>25</v>
      </c>
      <c r="H4" s="236" t="s">
        <v>26</v>
      </c>
      <c r="I4" s="237" t="s">
        <v>27</v>
      </c>
      <c r="J4" s="208" t="s">
        <v>28</v>
      </c>
      <c r="K4" s="208" t="s">
        <v>29</v>
      </c>
      <c r="L4" s="208" t="s">
        <v>30</v>
      </c>
      <c r="M4" s="228" t="s">
        <v>31</v>
      </c>
      <c r="N4" s="229" t="s">
        <v>32</v>
      </c>
      <c r="O4" s="229" t="s">
        <v>33</v>
      </c>
      <c r="P4" s="230" t="s">
        <v>34</v>
      </c>
      <c r="Q4" s="230" t="s">
        <v>35</v>
      </c>
      <c r="R4" s="280" t="s">
        <v>36</v>
      </c>
      <c r="S4" s="277" t="s">
        <v>37</v>
      </c>
      <c r="T4" s="277" t="s">
        <v>38</v>
      </c>
      <c r="U4" s="277" t="s">
        <v>39</v>
      </c>
      <c r="V4" s="228" t="s">
        <v>40</v>
      </c>
      <c r="W4" s="229" t="s">
        <v>41</v>
      </c>
      <c r="X4" s="229" t="s">
        <v>42</v>
      </c>
      <c r="Y4" s="230" t="s">
        <v>280</v>
      </c>
      <c r="Z4" s="230" t="s">
        <v>190</v>
      </c>
      <c r="AA4" s="280" t="s">
        <v>45</v>
      </c>
      <c r="AB4" s="277" t="s">
        <v>46</v>
      </c>
      <c r="AC4" s="277" t="s">
        <v>47</v>
      </c>
      <c r="AD4" s="277" t="s">
        <v>191</v>
      </c>
    </row>
    <row r="5" spans="1:30" ht="30.75" customHeight="1">
      <c r="A5" s="343" t="s">
        <v>281</v>
      </c>
      <c r="B5" s="66">
        <v>13826</v>
      </c>
      <c r="C5" s="67" t="s">
        <v>282</v>
      </c>
      <c r="D5" s="67" t="s">
        <v>283</v>
      </c>
      <c r="E5" s="211"/>
      <c r="F5" s="211"/>
      <c r="G5" s="211"/>
      <c r="H5" s="211"/>
      <c r="I5" s="211"/>
      <c r="J5" s="211"/>
      <c r="K5" s="211"/>
      <c r="L5" s="211"/>
      <c r="M5" s="231"/>
      <c r="N5" s="231"/>
      <c r="O5" s="232"/>
      <c r="P5" s="231"/>
      <c r="Q5" s="231"/>
      <c r="R5" s="211"/>
      <c r="S5" s="211"/>
      <c r="T5" s="211"/>
      <c r="U5" s="211"/>
      <c r="V5" s="231"/>
      <c r="W5" s="231"/>
      <c r="X5" s="232"/>
      <c r="Y5" s="231"/>
      <c r="Z5" s="231"/>
      <c r="AA5" s="211"/>
      <c r="AB5" s="211"/>
      <c r="AC5" s="211"/>
      <c r="AD5" s="211"/>
    </row>
    <row r="6" spans="1:30" ht="30.75">
      <c r="A6" s="347"/>
      <c r="B6" s="66">
        <v>13325</v>
      </c>
      <c r="C6" s="67" t="s">
        <v>284</v>
      </c>
      <c r="D6" s="68" t="s">
        <v>285</v>
      </c>
      <c r="E6" s="211"/>
      <c r="F6" s="211"/>
      <c r="G6" s="210">
        <v>13325</v>
      </c>
      <c r="H6" s="211"/>
      <c r="I6" s="211"/>
      <c r="J6" s="211"/>
      <c r="K6" s="211"/>
      <c r="L6" s="211"/>
      <c r="M6" s="231"/>
      <c r="N6" s="231"/>
      <c r="O6" s="231"/>
      <c r="P6" s="233"/>
      <c r="Q6" s="233"/>
      <c r="R6" s="211"/>
      <c r="S6" s="211"/>
      <c r="T6" s="211"/>
      <c r="U6" s="211"/>
      <c r="V6" s="231"/>
      <c r="W6" s="231"/>
      <c r="X6" s="231"/>
      <c r="Y6" s="233"/>
      <c r="Z6" s="233"/>
      <c r="AA6" s="211"/>
      <c r="AB6" s="211"/>
      <c r="AC6" s="211"/>
      <c r="AD6" s="211"/>
    </row>
    <row r="7" spans="1:30" ht="30.75">
      <c r="A7" s="347"/>
      <c r="B7" s="66">
        <v>9508</v>
      </c>
      <c r="C7" s="67" t="s">
        <v>286</v>
      </c>
      <c r="D7" s="68" t="s">
        <v>287</v>
      </c>
      <c r="E7" s="211"/>
      <c r="F7" s="211"/>
      <c r="G7" s="211"/>
      <c r="H7" s="211"/>
      <c r="I7" s="211"/>
      <c r="J7" s="211"/>
      <c r="K7" s="211"/>
      <c r="L7" s="211"/>
      <c r="M7" s="231"/>
      <c r="N7" s="231"/>
      <c r="O7" s="231"/>
      <c r="P7" s="231"/>
      <c r="Q7" s="231"/>
      <c r="R7" s="211"/>
      <c r="S7" s="211"/>
      <c r="T7" s="211"/>
      <c r="U7" s="211"/>
      <c r="V7" s="231"/>
      <c r="W7" s="231"/>
      <c r="X7" s="231"/>
      <c r="Y7" s="231"/>
      <c r="Z7" s="231"/>
      <c r="AA7" s="211"/>
      <c r="AB7" s="211"/>
      <c r="AC7" s="211"/>
      <c r="AD7" s="211"/>
    </row>
    <row r="8" spans="1:30" ht="30.75">
      <c r="A8" s="347"/>
      <c r="B8" s="66">
        <v>12045</v>
      </c>
      <c r="C8" s="67" t="s">
        <v>288</v>
      </c>
      <c r="D8" s="68" t="s">
        <v>289</v>
      </c>
      <c r="E8" s="211"/>
      <c r="F8" s="211"/>
      <c r="G8" s="211"/>
      <c r="H8" s="211"/>
      <c r="I8" s="211"/>
      <c r="J8" s="211"/>
      <c r="K8" s="211"/>
      <c r="L8" s="211"/>
      <c r="M8" s="231"/>
      <c r="N8" s="231"/>
      <c r="O8" s="231"/>
      <c r="P8" s="231"/>
      <c r="Q8" s="231"/>
      <c r="R8" s="211"/>
      <c r="S8" s="211"/>
      <c r="T8" s="211"/>
      <c r="U8" s="211"/>
      <c r="V8" s="231"/>
      <c r="W8" s="231"/>
      <c r="X8" s="231"/>
      <c r="Y8" s="231"/>
      <c r="Z8" s="231"/>
      <c r="AA8" s="211"/>
      <c r="AB8" s="211"/>
      <c r="AC8" s="211"/>
      <c r="AD8" s="211"/>
    </row>
    <row r="9" spans="1:30" ht="30.75">
      <c r="A9" s="347"/>
      <c r="B9" s="66">
        <v>8721</v>
      </c>
      <c r="C9" s="67" t="s">
        <v>290</v>
      </c>
      <c r="D9" s="68" t="s">
        <v>291</v>
      </c>
      <c r="E9" s="211"/>
      <c r="F9" s="211"/>
      <c r="G9" s="211"/>
      <c r="H9" s="210">
        <v>8721</v>
      </c>
      <c r="I9" s="210"/>
      <c r="J9" s="211"/>
      <c r="K9" s="211"/>
      <c r="L9" s="211"/>
      <c r="M9" s="231"/>
      <c r="N9" s="231"/>
      <c r="O9" s="231"/>
      <c r="P9" s="231"/>
      <c r="Q9" s="231"/>
      <c r="R9" s="210"/>
      <c r="S9" s="211"/>
      <c r="T9" s="211"/>
      <c r="U9" s="211"/>
      <c r="V9" s="231"/>
      <c r="W9" s="231"/>
      <c r="X9" s="231"/>
      <c r="Y9" s="231"/>
      <c r="Z9" s="231"/>
      <c r="AA9" s="210"/>
      <c r="AB9" s="211"/>
      <c r="AC9" s="211"/>
      <c r="AD9" s="211"/>
    </row>
    <row r="10" spans="1:30" ht="30.75" customHeight="1">
      <c r="A10" s="347"/>
      <c r="B10" s="66">
        <v>4269</v>
      </c>
      <c r="C10" s="67" t="s">
        <v>292</v>
      </c>
      <c r="D10" s="67" t="s">
        <v>293</v>
      </c>
      <c r="E10" s="211"/>
      <c r="F10" s="211"/>
      <c r="G10" s="211"/>
      <c r="H10" s="211"/>
      <c r="I10" s="211"/>
      <c r="J10" s="211"/>
      <c r="K10" s="211"/>
      <c r="L10" s="211"/>
      <c r="M10" s="231"/>
      <c r="N10" s="231"/>
      <c r="O10" s="231"/>
      <c r="P10" s="231"/>
      <c r="Q10" s="231"/>
      <c r="R10" s="211"/>
      <c r="S10" s="211"/>
      <c r="T10" s="211"/>
      <c r="U10" s="211"/>
      <c r="V10" s="231"/>
      <c r="W10" s="231"/>
      <c r="X10" s="231"/>
      <c r="Y10" s="231"/>
      <c r="Z10" s="231"/>
      <c r="AA10" s="211"/>
      <c r="AB10" s="211"/>
      <c r="AC10" s="211"/>
      <c r="AD10" s="211"/>
    </row>
    <row r="11" spans="1:30" ht="30.75" customHeight="1">
      <c r="A11" s="347"/>
      <c r="B11" s="66">
        <v>10000</v>
      </c>
      <c r="C11" s="67" t="s">
        <v>294</v>
      </c>
      <c r="D11" s="67" t="s">
        <v>295</v>
      </c>
      <c r="E11" s="211"/>
      <c r="F11" s="211"/>
      <c r="G11" s="211"/>
      <c r="H11" s="211"/>
      <c r="I11" s="211"/>
      <c r="J11" s="211"/>
      <c r="K11" s="211"/>
      <c r="L11" s="211"/>
      <c r="M11" s="231"/>
      <c r="N11" s="231"/>
      <c r="O11" s="231"/>
      <c r="P11" s="231"/>
      <c r="Q11" s="231"/>
      <c r="R11" s="211"/>
      <c r="S11" s="211"/>
      <c r="T11" s="211"/>
      <c r="U11" s="211"/>
      <c r="V11" s="231"/>
      <c r="W11" s="231"/>
      <c r="X11" s="231"/>
      <c r="Y11" s="231"/>
      <c r="Z11" s="231"/>
      <c r="AA11" s="211"/>
      <c r="AB11" s="211"/>
      <c r="AC11" s="211"/>
      <c r="AD11" s="211"/>
    </row>
    <row r="12" spans="1:30" ht="30.75">
      <c r="A12" s="347"/>
      <c r="B12" s="66">
        <v>13756</v>
      </c>
      <c r="C12" s="67" t="s">
        <v>296</v>
      </c>
      <c r="D12" s="68" t="s">
        <v>297</v>
      </c>
      <c r="E12" s="211"/>
      <c r="F12" s="211"/>
      <c r="G12" s="211"/>
      <c r="H12" s="211"/>
      <c r="I12" s="211"/>
      <c r="J12" s="211"/>
      <c r="K12" s="211"/>
      <c r="L12" s="211"/>
      <c r="M12" s="231"/>
      <c r="N12" s="231"/>
      <c r="O12" s="231"/>
      <c r="P12" s="231"/>
      <c r="Q12" s="231"/>
      <c r="R12" s="211"/>
      <c r="S12" s="211"/>
      <c r="T12" s="211"/>
      <c r="U12" s="211"/>
      <c r="V12" s="231"/>
      <c r="W12" s="231"/>
      <c r="X12" s="231"/>
      <c r="Y12" s="231"/>
      <c r="Z12" s="231"/>
      <c r="AA12" s="211"/>
      <c r="AB12" s="211"/>
      <c r="AC12" s="211"/>
      <c r="AD12" s="211"/>
    </row>
    <row r="13" spans="1:30" ht="30.75">
      <c r="A13" s="344"/>
      <c r="B13" s="66">
        <v>9518</v>
      </c>
      <c r="C13" s="67" t="s">
        <v>298</v>
      </c>
      <c r="D13" s="159" t="s">
        <v>299</v>
      </c>
      <c r="E13" s="234"/>
      <c r="F13" s="256">
        <v>10000</v>
      </c>
      <c r="G13" s="234"/>
      <c r="H13" s="234"/>
      <c r="I13" s="234"/>
      <c r="J13" s="234"/>
      <c r="K13" s="234"/>
      <c r="L13" s="234"/>
      <c r="M13" s="231"/>
      <c r="N13" s="231"/>
      <c r="O13" s="231"/>
      <c r="P13" s="231"/>
      <c r="Q13" s="231"/>
      <c r="R13" s="234"/>
      <c r="S13" s="234"/>
      <c r="T13" s="234"/>
      <c r="U13" s="234"/>
      <c r="V13" s="231"/>
      <c r="W13" s="231"/>
      <c r="X13" s="231"/>
      <c r="Y13" s="231"/>
      <c r="Z13" s="231"/>
      <c r="AA13" s="234"/>
      <c r="AB13" s="234"/>
      <c r="AC13" s="234"/>
      <c r="AD13" s="234"/>
    </row>
    <row r="14" spans="1:30" ht="75.75" customHeight="1">
      <c r="A14" s="343" t="s">
        <v>81</v>
      </c>
      <c r="B14" s="66">
        <v>12286</v>
      </c>
      <c r="C14" s="158" t="s">
        <v>282</v>
      </c>
      <c r="D14" s="68" t="s">
        <v>300</v>
      </c>
      <c r="E14" s="210">
        <v>12286</v>
      </c>
      <c r="F14" s="211"/>
      <c r="G14" s="211"/>
      <c r="H14" s="211"/>
      <c r="I14" s="210">
        <v>12286</v>
      </c>
      <c r="J14" s="210">
        <v>12286</v>
      </c>
      <c r="K14" s="211"/>
      <c r="L14" s="211"/>
      <c r="M14" s="210">
        <v>12286</v>
      </c>
      <c r="N14" s="231"/>
      <c r="O14" s="231"/>
      <c r="P14" s="231"/>
      <c r="Q14" s="231"/>
      <c r="R14" s="210">
        <v>12286</v>
      </c>
      <c r="S14" s="210"/>
      <c r="T14" s="210">
        <v>12286</v>
      </c>
      <c r="U14" s="211"/>
      <c r="V14" s="210">
        <v>12286</v>
      </c>
      <c r="W14" s="231"/>
      <c r="X14" s="231"/>
      <c r="Y14" s="231"/>
      <c r="Z14" s="231"/>
      <c r="AA14" s="210"/>
      <c r="AB14" s="210"/>
      <c r="AC14" s="210"/>
      <c r="AD14" s="211"/>
    </row>
    <row r="15" spans="1:30" ht="76.5">
      <c r="A15" s="347"/>
      <c r="B15" s="66">
        <v>13188</v>
      </c>
      <c r="C15" s="67" t="s">
        <v>301</v>
      </c>
      <c r="D15" s="160" t="s">
        <v>302</v>
      </c>
      <c r="E15" s="212"/>
      <c r="F15" s="235"/>
      <c r="G15" s="235"/>
      <c r="H15" s="235"/>
      <c r="I15" s="235"/>
      <c r="J15" s="235"/>
      <c r="K15" s="235"/>
      <c r="L15" s="235"/>
      <c r="M15" s="231">
        <v>13188</v>
      </c>
      <c r="N15" s="231"/>
      <c r="O15" s="231">
        <v>13188</v>
      </c>
      <c r="P15" s="231"/>
      <c r="Q15" s="231"/>
      <c r="R15" s="235"/>
      <c r="S15" s="235"/>
      <c r="T15" s="235"/>
      <c r="U15" s="235"/>
      <c r="V15" s="231"/>
      <c r="W15" s="231"/>
      <c r="X15" s="231"/>
      <c r="Y15" s="231"/>
      <c r="Z15" s="231"/>
      <c r="AA15" s="235"/>
      <c r="AB15" s="235"/>
      <c r="AC15" s="235"/>
      <c r="AD15" s="235"/>
    </row>
    <row r="16" spans="1:30" ht="76.5">
      <c r="A16" s="347"/>
      <c r="B16" s="66">
        <v>13248</v>
      </c>
      <c r="C16" s="67" t="s">
        <v>303</v>
      </c>
      <c r="D16" s="254" t="s">
        <v>304</v>
      </c>
      <c r="E16" s="210">
        <v>13248</v>
      </c>
      <c r="F16" s="211"/>
      <c r="G16" s="211"/>
      <c r="H16" s="210">
        <v>13248</v>
      </c>
      <c r="I16" s="210"/>
      <c r="J16" s="210">
        <v>13248</v>
      </c>
      <c r="K16" s="210">
        <v>13248</v>
      </c>
      <c r="L16" s="211"/>
      <c r="M16" s="210">
        <v>13248</v>
      </c>
      <c r="N16" s="231"/>
      <c r="O16" s="231">
        <v>13248</v>
      </c>
      <c r="P16" s="231"/>
      <c r="Q16" s="231">
        <v>13248</v>
      </c>
      <c r="R16" s="210"/>
      <c r="S16" s="231">
        <v>13248</v>
      </c>
      <c r="T16" s="231">
        <v>13248</v>
      </c>
      <c r="U16" s="211"/>
      <c r="V16" s="231">
        <v>13248</v>
      </c>
      <c r="W16" s="231"/>
      <c r="X16" s="231">
        <v>13248</v>
      </c>
      <c r="Y16" s="231"/>
      <c r="Z16" s="231"/>
      <c r="AA16" s="210"/>
      <c r="AB16" s="231"/>
      <c r="AC16" s="231"/>
      <c r="AD16" s="211"/>
    </row>
    <row r="17" spans="1:30" ht="30.75" customHeight="1">
      <c r="A17" s="347"/>
      <c r="B17" s="66">
        <v>6799</v>
      </c>
      <c r="C17" s="67" t="s">
        <v>305</v>
      </c>
      <c r="D17" s="67" t="s">
        <v>306</v>
      </c>
      <c r="E17" s="211"/>
      <c r="F17" s="211"/>
      <c r="G17" s="211"/>
      <c r="H17" s="211"/>
      <c r="I17" s="210">
        <v>6799</v>
      </c>
      <c r="J17" s="210"/>
      <c r="K17" s="211"/>
      <c r="L17" s="211"/>
      <c r="M17" s="231"/>
      <c r="N17" s="231"/>
      <c r="O17" s="231">
        <v>6799</v>
      </c>
      <c r="P17" s="231"/>
      <c r="Q17" s="231"/>
      <c r="R17" s="210"/>
      <c r="S17" s="210"/>
      <c r="T17" s="211"/>
      <c r="U17" s="210">
        <v>6799</v>
      </c>
      <c r="V17" s="231"/>
      <c r="W17" s="231"/>
      <c r="X17" s="231"/>
      <c r="Y17" s="231"/>
      <c r="Z17" s="231"/>
      <c r="AA17" s="210"/>
      <c r="AB17" s="210"/>
      <c r="AC17" s="211"/>
      <c r="AD17" s="210"/>
    </row>
    <row r="18" spans="1:30" ht="76.5">
      <c r="A18" s="344"/>
      <c r="B18" s="66">
        <v>8332</v>
      </c>
      <c r="C18" s="67" t="s">
        <v>307</v>
      </c>
      <c r="D18" s="68" t="s">
        <v>308</v>
      </c>
      <c r="E18" s="210"/>
      <c r="F18" s="210"/>
      <c r="G18" s="211"/>
      <c r="H18" s="211"/>
      <c r="I18" s="211"/>
      <c r="J18" s="211"/>
      <c r="K18" s="211"/>
      <c r="L18" s="211"/>
      <c r="M18" s="231"/>
      <c r="N18" s="231"/>
      <c r="O18" s="231"/>
      <c r="P18" s="231"/>
      <c r="Q18" s="231"/>
      <c r="R18" s="211"/>
      <c r="S18" s="211"/>
      <c r="T18" s="211"/>
      <c r="U18" s="211"/>
      <c r="V18" s="231"/>
      <c r="W18" s="231">
        <v>8332</v>
      </c>
      <c r="X18" s="231"/>
      <c r="Y18" s="231">
        <v>8332</v>
      </c>
      <c r="Z18" s="231"/>
      <c r="AA18" s="211"/>
      <c r="AB18" s="211"/>
      <c r="AC18" s="211"/>
      <c r="AD18" s="211"/>
    </row>
    <row r="19" spans="1:30" ht="45.75">
      <c r="A19" s="343" t="s">
        <v>309</v>
      </c>
      <c r="B19" s="66">
        <v>8759</v>
      </c>
      <c r="C19" s="67" t="s">
        <v>310</v>
      </c>
      <c r="D19" s="68" t="s">
        <v>311</v>
      </c>
      <c r="E19" s="211"/>
      <c r="F19" s="211"/>
      <c r="G19" s="211"/>
      <c r="H19" s="211"/>
      <c r="I19" s="211"/>
      <c r="J19" s="211"/>
      <c r="K19" s="211"/>
      <c r="L19" s="211"/>
      <c r="M19" s="233"/>
      <c r="N19" s="233"/>
      <c r="O19" s="233"/>
      <c r="P19" s="233"/>
      <c r="Q19" s="233"/>
      <c r="R19" s="211"/>
      <c r="S19" s="211"/>
      <c r="T19" s="211"/>
      <c r="U19" s="211"/>
      <c r="V19" s="233"/>
      <c r="W19" s="233"/>
      <c r="X19" s="233"/>
      <c r="Y19" s="233"/>
      <c r="Z19" s="233"/>
      <c r="AA19" s="211"/>
      <c r="AB19" s="211"/>
      <c r="AC19" s="211"/>
      <c r="AD19" s="211"/>
    </row>
    <row r="20" spans="1:30" ht="30.75">
      <c r="A20" s="347"/>
      <c r="B20" s="66">
        <v>11173</v>
      </c>
      <c r="C20" s="67" t="s">
        <v>312</v>
      </c>
      <c r="D20" s="68" t="s">
        <v>313</v>
      </c>
      <c r="E20" s="210"/>
      <c r="F20" s="211"/>
      <c r="G20" s="210"/>
      <c r="H20" s="211"/>
      <c r="I20" s="210"/>
      <c r="J20" s="211"/>
      <c r="K20" s="210"/>
      <c r="L20" s="211"/>
      <c r="M20" s="231"/>
      <c r="N20" s="231"/>
      <c r="O20" s="231">
        <v>11173</v>
      </c>
      <c r="P20" s="231"/>
      <c r="Q20" s="231"/>
      <c r="R20" s="210"/>
      <c r="S20" s="211"/>
      <c r="T20" s="210"/>
      <c r="U20" s="211"/>
      <c r="V20" s="231"/>
      <c r="W20" s="231"/>
      <c r="X20" s="231"/>
      <c r="Y20" s="231"/>
      <c r="Z20" s="231"/>
      <c r="AA20" s="210"/>
      <c r="AB20" s="211"/>
      <c r="AC20" s="210"/>
      <c r="AD20" s="211"/>
    </row>
    <row r="21" spans="1:30" ht="30.75">
      <c r="A21" s="347"/>
      <c r="B21" s="66">
        <v>8627</v>
      </c>
      <c r="C21" s="67" t="s">
        <v>314</v>
      </c>
      <c r="D21" s="68" t="s">
        <v>315</v>
      </c>
      <c r="E21" s="211"/>
      <c r="F21" s="211"/>
      <c r="G21" s="211"/>
      <c r="H21" s="211"/>
      <c r="I21" s="211"/>
      <c r="J21" s="210"/>
      <c r="K21" s="211"/>
      <c r="L21" s="211"/>
      <c r="M21" s="231"/>
      <c r="N21" s="231"/>
      <c r="O21" s="231"/>
      <c r="P21" s="231"/>
      <c r="Q21" s="231"/>
      <c r="R21" s="211"/>
      <c r="S21" s="210"/>
      <c r="T21" s="211"/>
      <c r="U21" s="211"/>
      <c r="V21" s="231"/>
      <c r="W21" s="231"/>
      <c r="X21" s="231"/>
      <c r="Y21" s="231"/>
      <c r="Z21" s="231"/>
      <c r="AA21" s="211"/>
      <c r="AB21" s="210"/>
      <c r="AC21" s="211"/>
      <c r="AD21" s="211"/>
    </row>
    <row r="22" spans="1:30" ht="76.5">
      <c r="A22" s="347"/>
      <c r="B22" s="66">
        <v>8000</v>
      </c>
      <c r="C22" s="67" t="s">
        <v>316</v>
      </c>
      <c r="D22" s="254" t="s">
        <v>317</v>
      </c>
      <c r="E22" s="211"/>
      <c r="F22" s="211"/>
      <c r="G22" s="211"/>
      <c r="H22" s="211"/>
      <c r="I22" s="211"/>
      <c r="J22" s="211"/>
      <c r="K22" s="210"/>
      <c r="L22" s="211"/>
      <c r="M22" s="231"/>
      <c r="N22" s="231"/>
      <c r="O22" s="231"/>
      <c r="P22" s="231"/>
      <c r="Q22" s="231"/>
      <c r="R22" s="211"/>
      <c r="S22" s="211"/>
      <c r="T22" s="210"/>
      <c r="U22" s="211"/>
      <c r="V22" s="231"/>
      <c r="W22" s="231"/>
      <c r="X22" s="231"/>
      <c r="Y22" s="231"/>
      <c r="Z22" s="231"/>
      <c r="AA22" s="211"/>
      <c r="AB22" s="211"/>
      <c r="AC22" s="210"/>
      <c r="AD22" s="211"/>
    </row>
    <row r="23" spans="1:30" ht="76.5">
      <c r="A23" s="347"/>
      <c r="B23" s="66">
        <v>8928</v>
      </c>
      <c r="C23" s="67" t="s">
        <v>318</v>
      </c>
      <c r="D23" s="254" t="s">
        <v>319</v>
      </c>
      <c r="E23" s="210"/>
      <c r="F23" s="211"/>
      <c r="G23" s="210"/>
      <c r="H23" s="211"/>
      <c r="I23" s="211"/>
      <c r="J23" s="211"/>
      <c r="K23" s="210"/>
      <c r="L23" s="211"/>
      <c r="M23" s="231"/>
      <c r="N23" s="231"/>
      <c r="O23" s="231"/>
      <c r="P23" s="231"/>
      <c r="Q23" s="231"/>
      <c r="R23" s="211"/>
      <c r="S23" s="211"/>
      <c r="T23" s="210"/>
      <c r="U23" s="211"/>
      <c r="V23" s="231"/>
      <c r="W23" s="231"/>
      <c r="X23" s="231"/>
      <c r="Y23" s="231"/>
      <c r="Z23" s="231"/>
      <c r="AA23" s="211"/>
      <c r="AB23" s="211"/>
      <c r="AC23" s="210"/>
      <c r="AD23" s="211"/>
    </row>
    <row r="24" spans="1:30" ht="30.75">
      <c r="A24" s="344"/>
      <c r="B24" s="66">
        <v>6827</v>
      </c>
      <c r="C24" s="67" t="s">
        <v>320</v>
      </c>
      <c r="D24" s="68" t="s">
        <v>321</v>
      </c>
      <c r="E24" s="210"/>
      <c r="F24" s="211"/>
      <c r="G24" s="210"/>
      <c r="H24" s="211"/>
      <c r="I24" s="211"/>
      <c r="J24" s="210"/>
      <c r="K24" s="210"/>
      <c r="L24" s="210"/>
      <c r="M24" s="231"/>
      <c r="N24" s="231"/>
      <c r="O24" s="231"/>
      <c r="P24" s="231"/>
      <c r="Q24" s="231"/>
      <c r="R24" s="211"/>
      <c r="S24" s="210"/>
      <c r="T24" s="210"/>
      <c r="U24" s="210"/>
      <c r="V24" s="231"/>
      <c r="W24" s="231"/>
      <c r="X24" s="231"/>
      <c r="Y24" s="231"/>
      <c r="Z24" s="231"/>
      <c r="AA24" s="211"/>
      <c r="AB24" s="210"/>
      <c r="AC24" s="210"/>
      <c r="AD24" s="210"/>
    </row>
    <row r="25" spans="1:30" ht="30.75">
      <c r="A25" s="343" t="s">
        <v>224</v>
      </c>
      <c r="B25" s="66">
        <v>5919</v>
      </c>
      <c r="C25" s="67" t="s">
        <v>322</v>
      </c>
      <c r="D25" s="68" t="s">
        <v>323</v>
      </c>
      <c r="E25" s="211"/>
      <c r="F25" s="211"/>
      <c r="G25" s="211"/>
      <c r="H25" s="211"/>
      <c r="I25" s="211"/>
      <c r="J25" s="211"/>
      <c r="K25" s="211"/>
      <c r="L25" s="211"/>
      <c r="M25" s="231"/>
      <c r="N25" s="231"/>
      <c r="O25" s="231"/>
      <c r="P25" s="231"/>
      <c r="Q25" s="231"/>
      <c r="R25" s="211"/>
      <c r="S25" s="211"/>
      <c r="T25" s="211"/>
      <c r="U25" s="211"/>
      <c r="V25" s="231"/>
      <c r="W25" s="231"/>
      <c r="X25" s="231"/>
      <c r="Y25" s="231"/>
      <c r="Z25" s="231"/>
      <c r="AA25" s="211"/>
      <c r="AB25" s="211"/>
      <c r="AC25" s="211"/>
      <c r="AD25" s="211"/>
    </row>
    <row r="26" spans="1:30" ht="30.75" customHeight="1">
      <c r="A26" s="344"/>
      <c r="B26" s="66">
        <v>6787</v>
      </c>
      <c r="C26" s="67" t="s">
        <v>324</v>
      </c>
      <c r="D26" s="67" t="s">
        <v>325</v>
      </c>
      <c r="E26" s="210"/>
      <c r="F26" s="211"/>
      <c r="G26" s="211"/>
      <c r="H26" s="210">
        <v>6787</v>
      </c>
      <c r="I26" s="210"/>
      <c r="J26" s="210"/>
      <c r="K26" s="211"/>
      <c r="L26" s="211"/>
      <c r="M26" s="231"/>
      <c r="N26" s="231"/>
      <c r="O26" s="231"/>
      <c r="P26" s="231"/>
      <c r="Q26" s="231"/>
      <c r="R26" s="210"/>
      <c r="S26" s="210"/>
      <c r="T26" s="211"/>
      <c r="U26" s="211"/>
      <c r="V26" s="231"/>
      <c r="W26" s="231"/>
      <c r="X26" s="231"/>
      <c r="Y26" s="231"/>
      <c r="Z26" s="231"/>
      <c r="AA26" s="210"/>
      <c r="AB26" s="210"/>
      <c r="AC26" s="211"/>
      <c r="AD26" s="211"/>
    </row>
    <row r="27" spans="1:30">
      <c r="A27" s="69" t="s">
        <v>326</v>
      </c>
      <c r="B27" s="66">
        <v>6000</v>
      </c>
      <c r="C27" s="67" t="s">
        <v>327</v>
      </c>
      <c r="D27" s="67" t="s">
        <v>328</v>
      </c>
      <c r="E27" s="211"/>
      <c r="F27" s="211"/>
      <c r="G27" s="211"/>
      <c r="H27" s="211"/>
      <c r="I27" s="211"/>
      <c r="J27" s="211"/>
      <c r="K27" s="211"/>
      <c r="L27" s="211"/>
      <c r="M27" s="231"/>
      <c r="N27" s="231"/>
      <c r="O27" s="231"/>
      <c r="P27" s="231"/>
      <c r="Q27" s="231"/>
      <c r="R27" s="211"/>
      <c r="S27" s="211"/>
      <c r="T27" s="211"/>
      <c r="U27" s="211"/>
      <c r="V27" s="231"/>
      <c r="W27" s="231"/>
      <c r="X27" s="231"/>
      <c r="Y27" s="231"/>
      <c r="Z27" s="231"/>
      <c r="AA27" s="211"/>
      <c r="AB27" s="211"/>
      <c r="AC27" s="211"/>
      <c r="AD27" s="211"/>
    </row>
    <row r="28" spans="1:30" ht="45.75">
      <c r="A28" s="69" t="s">
        <v>106</v>
      </c>
      <c r="B28" s="66">
        <v>4992</v>
      </c>
      <c r="C28" s="67" t="s">
        <v>107</v>
      </c>
      <c r="D28" s="68" t="s">
        <v>329</v>
      </c>
      <c r="E28" s="211"/>
      <c r="F28" s="211"/>
      <c r="G28" s="211"/>
      <c r="H28" s="211"/>
      <c r="I28" s="211"/>
      <c r="J28" s="211"/>
      <c r="K28" s="211"/>
      <c r="L28" s="211"/>
      <c r="M28" s="231"/>
      <c r="N28" s="231"/>
      <c r="O28" s="231"/>
      <c r="P28" s="231"/>
      <c r="Q28" s="231"/>
      <c r="R28" s="211"/>
      <c r="S28" s="211"/>
      <c r="T28" s="211"/>
      <c r="U28" s="211"/>
      <c r="V28" s="231"/>
      <c r="W28" s="231"/>
      <c r="X28" s="231"/>
      <c r="Y28" s="231"/>
      <c r="Z28" s="231"/>
      <c r="AA28" s="211"/>
      <c r="AB28" s="211"/>
      <c r="AC28" s="211"/>
      <c r="AD28" s="211"/>
    </row>
    <row r="29" spans="1:30">
      <c r="A29" s="69" t="s">
        <v>106</v>
      </c>
      <c r="B29" s="66">
        <v>5029</v>
      </c>
      <c r="C29" s="67" t="s">
        <v>330</v>
      </c>
      <c r="D29" s="67" t="s">
        <v>331</v>
      </c>
      <c r="E29" s="211"/>
      <c r="F29" s="211"/>
      <c r="G29" s="211"/>
      <c r="H29" s="211"/>
      <c r="I29" s="211"/>
      <c r="J29" s="211"/>
      <c r="K29" s="211"/>
      <c r="L29" s="211"/>
      <c r="M29" s="231"/>
      <c r="N29" s="231"/>
      <c r="O29" s="231"/>
      <c r="P29" s="231"/>
      <c r="Q29" s="231"/>
      <c r="R29" s="211"/>
      <c r="S29" s="211"/>
      <c r="T29" s="211"/>
      <c r="U29" s="211"/>
      <c r="V29" s="231"/>
      <c r="W29" s="231"/>
      <c r="X29" s="231"/>
      <c r="Y29" s="231"/>
      <c r="Z29" s="231"/>
      <c r="AA29" s="211"/>
      <c r="AB29" s="211"/>
      <c r="AC29" s="211"/>
      <c r="AD29" s="211"/>
    </row>
    <row r="30" spans="1:30">
      <c r="A30" s="69" t="s">
        <v>117</v>
      </c>
      <c r="B30" s="66">
        <v>0</v>
      </c>
      <c r="C30" s="67" t="s">
        <v>332</v>
      </c>
      <c r="D30" s="67" t="s">
        <v>333</v>
      </c>
      <c r="E30" s="211"/>
      <c r="F30" s="211"/>
      <c r="G30" s="211"/>
      <c r="H30" s="211"/>
      <c r="I30" s="211"/>
      <c r="J30" s="211"/>
      <c r="K30" s="211"/>
      <c r="L30" s="211"/>
      <c r="M30" s="231"/>
      <c r="N30" s="231"/>
      <c r="O30" s="231"/>
      <c r="P30" s="231"/>
      <c r="Q30" s="231"/>
      <c r="R30" s="211"/>
      <c r="S30" s="211"/>
      <c r="T30" s="211"/>
      <c r="U30" s="211"/>
      <c r="V30" s="231"/>
      <c r="W30" s="231"/>
      <c r="X30" s="231"/>
      <c r="Y30" s="231"/>
      <c r="Z30" s="231"/>
      <c r="AA30" s="211"/>
      <c r="AB30" s="211"/>
      <c r="AC30" s="211"/>
      <c r="AD30" s="211"/>
    </row>
    <row r="31" spans="1:30">
      <c r="A31" s="69" t="s">
        <v>117</v>
      </c>
      <c r="B31" s="66">
        <v>4500</v>
      </c>
      <c r="C31" s="67" t="s">
        <v>334</v>
      </c>
      <c r="D31" s="67" t="s">
        <v>335</v>
      </c>
      <c r="E31" s="211"/>
      <c r="F31" s="211"/>
      <c r="G31" s="211"/>
      <c r="H31" s="211"/>
      <c r="I31" s="211"/>
      <c r="J31" s="211"/>
      <c r="K31" s="211"/>
      <c r="L31" s="211"/>
      <c r="M31" s="231"/>
      <c r="N31" s="231"/>
      <c r="O31" s="231"/>
      <c r="P31" s="231"/>
      <c r="Q31" s="231"/>
      <c r="R31" s="211"/>
      <c r="S31" s="211"/>
      <c r="T31" s="211"/>
      <c r="U31" s="211"/>
      <c r="V31" s="231"/>
      <c r="W31" s="231"/>
      <c r="X31" s="231"/>
      <c r="Y31" s="231"/>
      <c r="Z31" s="231"/>
      <c r="AA31" s="211"/>
      <c r="AB31" s="211"/>
      <c r="AC31" s="211"/>
      <c r="AD31" s="211"/>
    </row>
    <row r="32" spans="1:30">
      <c r="A32" s="69" t="s">
        <v>336</v>
      </c>
      <c r="B32" s="66">
        <v>9000</v>
      </c>
      <c r="C32" s="67" t="s">
        <v>337</v>
      </c>
      <c r="D32" s="67" t="s">
        <v>338</v>
      </c>
      <c r="E32" s="211"/>
      <c r="F32" s="211"/>
      <c r="G32" s="211"/>
      <c r="H32" s="211"/>
      <c r="I32" s="211"/>
      <c r="J32" s="211"/>
      <c r="K32" s="211"/>
      <c r="L32" s="211"/>
      <c r="M32" s="231"/>
      <c r="N32" s="231"/>
      <c r="O32" s="231"/>
      <c r="P32" s="231"/>
      <c r="Q32" s="231"/>
      <c r="R32" s="211"/>
      <c r="S32" s="211"/>
      <c r="T32" s="211"/>
      <c r="U32" s="211"/>
      <c r="V32" s="231"/>
      <c r="W32" s="231"/>
      <c r="X32" s="231"/>
      <c r="Y32" s="231"/>
      <c r="Z32" s="231"/>
      <c r="AA32" s="211"/>
      <c r="AB32" s="211"/>
      <c r="AC32" s="211"/>
      <c r="AD32" s="211"/>
    </row>
    <row r="33" spans="1:30">
      <c r="A33" s="69" t="s">
        <v>336</v>
      </c>
      <c r="B33" s="66">
        <v>8500</v>
      </c>
      <c r="C33" s="67" t="s">
        <v>339</v>
      </c>
      <c r="D33" s="67" t="s">
        <v>338</v>
      </c>
      <c r="E33" s="211"/>
      <c r="F33" s="211"/>
      <c r="G33" s="211"/>
      <c r="H33" s="211"/>
      <c r="I33" s="211"/>
      <c r="J33" s="211"/>
      <c r="K33" s="211"/>
      <c r="L33" s="211"/>
      <c r="M33" s="231"/>
      <c r="N33" s="231"/>
      <c r="O33" s="231"/>
      <c r="P33" s="231"/>
      <c r="Q33" s="231"/>
      <c r="R33" s="211"/>
      <c r="S33" s="211"/>
      <c r="T33" s="211"/>
      <c r="U33" s="211"/>
      <c r="V33" s="231"/>
      <c r="W33" s="231"/>
      <c r="X33" s="231"/>
      <c r="Y33" s="231"/>
      <c r="Z33" s="231"/>
      <c r="AA33" s="211"/>
      <c r="AB33" s="211"/>
      <c r="AC33" s="211"/>
      <c r="AD33" s="211"/>
    </row>
    <row r="34" spans="1:30">
      <c r="A34" s="69" t="s">
        <v>336</v>
      </c>
      <c r="B34" s="66">
        <v>6700</v>
      </c>
      <c r="C34" s="67" t="s">
        <v>340</v>
      </c>
      <c r="D34" s="67" t="s">
        <v>341</v>
      </c>
      <c r="E34" s="211"/>
      <c r="F34" s="211"/>
      <c r="G34" s="211"/>
      <c r="H34" s="211"/>
      <c r="I34" s="211"/>
      <c r="J34" s="211"/>
      <c r="K34" s="211"/>
      <c r="L34" s="211"/>
      <c r="M34" s="231"/>
      <c r="N34" s="231"/>
      <c r="O34" s="231"/>
      <c r="P34" s="231"/>
      <c r="Q34" s="231"/>
      <c r="R34" s="211"/>
      <c r="S34" s="211"/>
      <c r="T34" s="211"/>
      <c r="U34" s="211"/>
      <c r="V34" s="231"/>
      <c r="W34" s="231"/>
      <c r="X34" s="231"/>
      <c r="Y34" s="231"/>
      <c r="Z34" s="231"/>
      <c r="AA34" s="211"/>
      <c r="AB34" s="211"/>
      <c r="AC34" s="211"/>
      <c r="AD34" s="211"/>
    </row>
    <row r="35" spans="1:30">
      <c r="A35" s="69" t="s">
        <v>342</v>
      </c>
      <c r="B35" s="66">
        <v>6600</v>
      </c>
      <c r="C35" s="67" t="s">
        <v>343</v>
      </c>
      <c r="D35" s="67" t="s">
        <v>344</v>
      </c>
      <c r="E35" s="211"/>
      <c r="F35" s="211"/>
      <c r="G35" s="211"/>
      <c r="H35" s="211"/>
      <c r="I35" s="211"/>
      <c r="J35" s="211"/>
      <c r="K35" s="211"/>
      <c r="L35" s="211"/>
      <c r="M35" s="231"/>
      <c r="N35" s="231"/>
      <c r="O35" s="231"/>
      <c r="P35" s="231"/>
      <c r="Q35" s="231"/>
      <c r="R35" s="211"/>
      <c r="S35" s="211"/>
      <c r="T35" s="211"/>
      <c r="U35" s="211"/>
      <c r="V35" s="231"/>
      <c r="W35" s="231"/>
      <c r="X35" s="231"/>
      <c r="Y35" s="231"/>
      <c r="Z35" s="231"/>
      <c r="AA35" s="211"/>
      <c r="AB35" s="211"/>
      <c r="AC35" s="211"/>
      <c r="AD35" s="211"/>
    </row>
    <row r="36" spans="1:30">
      <c r="A36" s="69" t="s">
        <v>345</v>
      </c>
      <c r="B36" s="66">
        <v>2600</v>
      </c>
      <c r="C36" s="67" t="s">
        <v>346</v>
      </c>
      <c r="D36" s="67" t="s">
        <v>347</v>
      </c>
      <c r="E36" s="211"/>
      <c r="F36" s="211"/>
      <c r="G36" s="211"/>
      <c r="H36" s="211"/>
      <c r="I36" s="211"/>
      <c r="J36" s="211"/>
      <c r="K36" s="211"/>
      <c r="L36" s="211"/>
      <c r="M36" s="231"/>
      <c r="N36" s="231"/>
      <c r="O36" s="231"/>
      <c r="P36" s="231"/>
      <c r="Q36" s="231"/>
      <c r="R36" s="211"/>
      <c r="S36" s="211"/>
      <c r="T36" s="211"/>
      <c r="U36" s="211"/>
      <c r="V36" s="231"/>
      <c r="W36" s="231"/>
      <c r="X36" s="231"/>
      <c r="Y36" s="231"/>
      <c r="Z36" s="231"/>
      <c r="AA36" s="211"/>
      <c r="AB36" s="211"/>
      <c r="AC36" s="211"/>
      <c r="AD36" s="211"/>
    </row>
    <row r="37" spans="1:30">
      <c r="A37" s="292" t="s">
        <v>348</v>
      </c>
      <c r="B37" s="291">
        <v>6000</v>
      </c>
      <c r="C37" s="290" t="s">
        <v>349</v>
      </c>
      <c r="D37" s="290" t="s">
        <v>350</v>
      </c>
      <c r="E37" s="211"/>
      <c r="F37" s="211"/>
      <c r="G37" s="211"/>
      <c r="H37" s="211"/>
      <c r="I37" s="211"/>
      <c r="J37" s="211"/>
      <c r="K37" s="211"/>
      <c r="L37" s="211"/>
      <c r="M37" s="231"/>
      <c r="N37" s="231"/>
      <c r="O37" s="231"/>
      <c r="P37" s="231"/>
      <c r="Q37" s="231"/>
      <c r="R37" s="211"/>
      <c r="S37" s="211"/>
      <c r="T37" s="211"/>
      <c r="U37" s="211"/>
      <c r="V37" s="231"/>
      <c r="W37" s="231"/>
      <c r="X37" s="231"/>
      <c r="Y37" s="231"/>
      <c r="Z37" s="231"/>
      <c r="AA37" s="211"/>
      <c r="AB37" s="211"/>
      <c r="AC37" s="211"/>
      <c r="AD37" s="211"/>
    </row>
    <row r="38" spans="1:30">
      <c r="A38" s="69" t="s">
        <v>111</v>
      </c>
      <c r="B38" s="66">
        <v>5078</v>
      </c>
      <c r="C38" s="67" t="s">
        <v>351</v>
      </c>
      <c r="D38" s="67" t="s">
        <v>352</v>
      </c>
      <c r="E38" s="211"/>
      <c r="F38" s="211"/>
      <c r="G38" s="211"/>
      <c r="H38" s="211"/>
      <c r="I38" s="211"/>
      <c r="J38" s="211"/>
      <c r="K38" s="211"/>
      <c r="L38" s="211"/>
      <c r="M38" s="231"/>
      <c r="N38" s="231"/>
      <c r="O38" s="231"/>
      <c r="P38" s="231"/>
      <c r="Q38" s="231"/>
      <c r="R38" s="211"/>
      <c r="S38" s="211"/>
      <c r="T38" s="211"/>
      <c r="U38" s="211"/>
      <c r="V38" s="231"/>
      <c r="W38" s="231"/>
      <c r="X38" s="231"/>
      <c r="Y38" s="231"/>
      <c r="Z38" s="231"/>
      <c r="AA38" s="211"/>
      <c r="AB38" s="211"/>
      <c r="AC38" s="211"/>
      <c r="AD38" s="211"/>
    </row>
    <row r="39" spans="1:30">
      <c r="A39" s="69" t="s">
        <v>353</v>
      </c>
      <c r="B39" s="66">
        <v>12100</v>
      </c>
      <c r="C39" s="67" t="s">
        <v>354</v>
      </c>
      <c r="D39" s="247" t="s">
        <v>355</v>
      </c>
      <c r="E39" s="234"/>
      <c r="F39" s="234"/>
      <c r="G39" s="248"/>
      <c r="H39" s="234"/>
      <c r="I39" s="234"/>
      <c r="J39" s="234"/>
      <c r="K39" s="234"/>
      <c r="L39" s="234"/>
      <c r="M39" s="249"/>
      <c r="N39" s="249"/>
      <c r="O39" s="249"/>
      <c r="P39" s="249"/>
      <c r="Q39" s="249"/>
      <c r="R39" s="234"/>
      <c r="S39" s="234"/>
      <c r="T39" s="234"/>
      <c r="U39" s="234"/>
      <c r="V39" s="249"/>
      <c r="W39" s="249"/>
      <c r="X39" s="249"/>
      <c r="Y39" s="249"/>
      <c r="Z39" s="249"/>
      <c r="AA39" s="234"/>
      <c r="AB39" s="234"/>
      <c r="AC39" s="234"/>
      <c r="AD39" s="234"/>
    </row>
    <row r="40" spans="1:30">
      <c r="A40" s="45" t="s">
        <v>157</v>
      </c>
      <c r="B40" s="41">
        <f>SUM(B5:B39)</f>
        <v>290940</v>
      </c>
      <c r="C40" s="10"/>
      <c r="D40" s="238" t="s">
        <v>158</v>
      </c>
      <c r="E40" s="239">
        <f>SUM(E5:E39)</f>
        <v>25534</v>
      </c>
      <c r="F40" s="239">
        <f t="shared" ref="F40:P40" si="0">SUM(F5:F39)</f>
        <v>10000</v>
      </c>
      <c r="G40" s="239">
        <f t="shared" si="0"/>
        <v>13325</v>
      </c>
      <c r="H40" s="239">
        <f t="shared" si="0"/>
        <v>28756</v>
      </c>
      <c r="I40" s="287">
        <f t="shared" si="0"/>
        <v>19085</v>
      </c>
      <c r="J40" s="239">
        <f t="shared" si="0"/>
        <v>25534</v>
      </c>
      <c r="K40" s="239">
        <f t="shared" si="0"/>
        <v>13248</v>
      </c>
      <c r="L40" s="240">
        <f t="shared" si="0"/>
        <v>0</v>
      </c>
      <c r="M40" s="239">
        <f t="shared" si="0"/>
        <v>38722</v>
      </c>
      <c r="N40" s="239">
        <f t="shared" si="0"/>
        <v>0</v>
      </c>
      <c r="O40" s="239">
        <f t="shared" si="0"/>
        <v>44408</v>
      </c>
      <c r="P40" s="239">
        <f t="shared" si="0"/>
        <v>0</v>
      </c>
      <c r="Q40" s="239">
        <f t="shared" ref="Q40:Y40" si="1">SUM(Q5:Q39)</f>
        <v>13248</v>
      </c>
      <c r="R40" s="287">
        <f t="shared" si="1"/>
        <v>12286</v>
      </c>
      <c r="S40" s="239">
        <f t="shared" si="1"/>
        <v>13248</v>
      </c>
      <c r="T40" s="239">
        <f t="shared" si="1"/>
        <v>25534</v>
      </c>
      <c r="U40" s="240">
        <f t="shared" si="1"/>
        <v>6799</v>
      </c>
      <c r="V40" s="239">
        <f t="shared" si="1"/>
        <v>25534</v>
      </c>
      <c r="W40" s="239">
        <f t="shared" si="1"/>
        <v>8332</v>
      </c>
      <c r="X40" s="239">
        <f t="shared" si="1"/>
        <v>13248</v>
      </c>
      <c r="Y40" s="239">
        <f t="shared" si="1"/>
        <v>8332</v>
      </c>
      <c r="Z40" s="239">
        <f t="shared" ref="Z40:AD40" si="2">SUM(Z5:Z39)</f>
        <v>0</v>
      </c>
      <c r="AA40" s="287">
        <f t="shared" si="2"/>
        <v>0</v>
      </c>
      <c r="AB40" s="239">
        <f t="shared" si="2"/>
        <v>0</v>
      </c>
      <c r="AC40" s="239">
        <f t="shared" si="2"/>
        <v>0</v>
      </c>
      <c r="AD40" s="240">
        <f t="shared" si="2"/>
        <v>0</v>
      </c>
    </row>
    <row r="41" spans="1:30">
      <c r="A41" s="39"/>
      <c r="B41" s="39"/>
      <c r="C41" s="10"/>
      <c r="D41" s="241" t="s">
        <v>356</v>
      </c>
      <c r="E41" s="242">
        <f>$B$40-E40</f>
        <v>265406</v>
      </c>
      <c r="F41" s="242">
        <f t="shared" ref="F41:P41" si="3">$B$40-F40</f>
        <v>280940</v>
      </c>
      <c r="G41" s="242">
        <f t="shared" si="3"/>
        <v>277615</v>
      </c>
      <c r="H41" s="242">
        <f t="shared" si="3"/>
        <v>262184</v>
      </c>
      <c r="I41" s="288">
        <f t="shared" si="3"/>
        <v>271855</v>
      </c>
      <c r="J41" s="242">
        <f t="shared" si="3"/>
        <v>265406</v>
      </c>
      <c r="K41" s="242">
        <f t="shared" si="3"/>
        <v>277692</v>
      </c>
      <c r="L41" s="243">
        <f t="shared" si="3"/>
        <v>290940</v>
      </c>
      <c r="M41" s="242">
        <f t="shared" si="3"/>
        <v>252218</v>
      </c>
      <c r="N41" s="242">
        <f t="shared" si="3"/>
        <v>290940</v>
      </c>
      <c r="O41" s="242">
        <f t="shared" si="3"/>
        <v>246532</v>
      </c>
      <c r="P41" s="242">
        <f t="shared" si="3"/>
        <v>290940</v>
      </c>
      <c r="Q41" s="242">
        <f t="shared" ref="Q41:Y41" si="4">$B$40-Q40</f>
        <v>277692</v>
      </c>
      <c r="R41" s="288">
        <f t="shared" si="4"/>
        <v>278654</v>
      </c>
      <c r="S41" s="242">
        <f t="shared" si="4"/>
        <v>277692</v>
      </c>
      <c r="T41" s="242">
        <f t="shared" si="4"/>
        <v>265406</v>
      </c>
      <c r="U41" s="243">
        <f t="shared" si="4"/>
        <v>284141</v>
      </c>
      <c r="V41" s="242">
        <f t="shared" si="4"/>
        <v>265406</v>
      </c>
      <c r="W41" s="242">
        <f t="shared" si="4"/>
        <v>282608</v>
      </c>
      <c r="X41" s="242">
        <f t="shared" si="4"/>
        <v>277692</v>
      </c>
      <c r="Y41" s="242">
        <f t="shared" si="4"/>
        <v>282608</v>
      </c>
      <c r="Z41" s="242">
        <f t="shared" ref="Z41:AD41" si="5">$B$40-Z40</f>
        <v>290940</v>
      </c>
      <c r="AA41" s="288">
        <f t="shared" si="5"/>
        <v>290940</v>
      </c>
      <c r="AB41" s="242">
        <f t="shared" si="5"/>
        <v>290940</v>
      </c>
      <c r="AC41" s="242">
        <f t="shared" si="5"/>
        <v>290940</v>
      </c>
      <c r="AD41" s="243">
        <f t="shared" si="5"/>
        <v>290940</v>
      </c>
    </row>
    <row r="42" spans="1:30">
      <c r="A42" s="39"/>
      <c r="B42" s="39"/>
      <c r="C42" s="10"/>
      <c r="D42" s="244" t="s">
        <v>357</v>
      </c>
      <c r="E42" s="245">
        <f>E40/$B$40</f>
        <v>8.7763800096239769E-2</v>
      </c>
      <c r="F42" s="245">
        <f t="shared" ref="F42:P42" si="6">F40/$B$40</f>
        <v>3.4371348044270299E-2</v>
      </c>
      <c r="G42" s="245">
        <f t="shared" si="6"/>
        <v>4.5799821268990168E-2</v>
      </c>
      <c r="H42" s="245">
        <f t="shared" si="6"/>
        <v>9.8838248436103671E-2</v>
      </c>
      <c r="I42" s="289">
        <f t="shared" si="6"/>
        <v>6.5597717742489861E-2</v>
      </c>
      <c r="J42" s="245">
        <f t="shared" si="6"/>
        <v>8.7763800096239769E-2</v>
      </c>
      <c r="K42" s="245">
        <f t="shared" si="6"/>
        <v>4.553516188904929E-2</v>
      </c>
      <c r="L42" s="246">
        <f t="shared" si="6"/>
        <v>0</v>
      </c>
      <c r="M42" s="245">
        <f t="shared" si="6"/>
        <v>0.13309273389702345</v>
      </c>
      <c r="N42" s="245">
        <f t="shared" si="6"/>
        <v>0</v>
      </c>
      <c r="O42" s="245">
        <f t="shared" si="6"/>
        <v>0.15263628239499552</v>
      </c>
      <c r="P42" s="245">
        <f t="shared" si="6"/>
        <v>0</v>
      </c>
      <c r="Q42" s="245">
        <f t="shared" ref="Q42:Y42" si="7">Q40/$B$40</f>
        <v>4.553516188904929E-2</v>
      </c>
      <c r="R42" s="289">
        <f t="shared" si="7"/>
        <v>4.2228638207190486E-2</v>
      </c>
      <c r="S42" s="245">
        <f t="shared" si="7"/>
        <v>4.553516188904929E-2</v>
      </c>
      <c r="T42" s="245">
        <f t="shared" si="7"/>
        <v>8.7763800096239769E-2</v>
      </c>
      <c r="U42" s="246">
        <f t="shared" si="7"/>
        <v>2.3369079535299375E-2</v>
      </c>
      <c r="V42" s="245">
        <f t="shared" si="7"/>
        <v>8.7763800096239769E-2</v>
      </c>
      <c r="W42" s="245">
        <f t="shared" si="7"/>
        <v>2.8638207190486011E-2</v>
      </c>
      <c r="X42" s="245">
        <f t="shared" si="7"/>
        <v>4.553516188904929E-2</v>
      </c>
      <c r="Y42" s="245">
        <f t="shared" si="7"/>
        <v>2.8638207190486011E-2</v>
      </c>
      <c r="Z42" s="245">
        <f t="shared" ref="Z42:AD42" si="8">Z40/$B$40</f>
        <v>0</v>
      </c>
      <c r="AA42" s="289">
        <f t="shared" si="8"/>
        <v>0</v>
      </c>
      <c r="AB42" s="245">
        <f t="shared" si="8"/>
        <v>0</v>
      </c>
      <c r="AC42" s="245">
        <f t="shared" si="8"/>
        <v>0</v>
      </c>
      <c r="AD42" s="246">
        <f t="shared" si="8"/>
        <v>0</v>
      </c>
    </row>
    <row r="43" spans="1:30">
      <c r="A43" s="39"/>
      <c r="B43" s="39"/>
      <c r="C43" s="10"/>
      <c r="D43" s="10"/>
      <c r="E43" s="207"/>
      <c r="F43" s="207"/>
      <c r="G43" s="207"/>
      <c r="H43" s="207"/>
      <c r="I43" s="207"/>
      <c r="J43" s="207"/>
      <c r="K43" s="207"/>
      <c r="L43" s="207"/>
    </row>
    <row r="44" spans="1:30">
      <c r="A44" s="42"/>
      <c r="B44" s="42"/>
      <c r="C44" s="9"/>
      <c r="D44" s="10"/>
      <c r="E44" s="207"/>
      <c r="F44" s="207"/>
      <c r="G44" s="207"/>
      <c r="H44" s="207"/>
      <c r="I44" s="207"/>
      <c r="J44" s="207"/>
      <c r="K44" s="207"/>
      <c r="L44" s="207"/>
    </row>
    <row r="45" spans="1:30">
      <c r="A45" s="39"/>
      <c r="B45" s="39"/>
      <c r="C45" s="10"/>
    </row>
    <row r="46" spans="1:30">
      <c r="A46" s="198" t="s">
        <v>161</v>
      </c>
      <c r="B46" s="39"/>
      <c r="C46" s="10"/>
    </row>
    <row r="47" spans="1:30">
      <c r="A47" s="114" t="s">
        <v>162</v>
      </c>
    </row>
  </sheetData>
  <sheetProtection algorithmName="SHA-512" hashValue="Ny0w4RPTiWnvzassm5JBBmJndqQYOGU6tVYU1u87CoiXJzkj5p1ocXe5exebnaxfPiJI5aJAdZkFHt+e82qAIQ==" saltValue="482Y7IVhscULCBLEWXoqbw==" spinCount="100000" sheet="1" objects="1" scenarios="1"/>
  <mergeCells count="10">
    <mergeCell ref="AA3:AD3"/>
    <mergeCell ref="V3:Z3"/>
    <mergeCell ref="R3:U3"/>
    <mergeCell ref="A25:A26"/>
    <mergeCell ref="E3:H3"/>
    <mergeCell ref="I3:L3"/>
    <mergeCell ref="M3:Q3"/>
    <mergeCell ref="A5:A13"/>
    <mergeCell ref="A14:A18"/>
    <mergeCell ref="A19:A24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89E2-9589-4E8F-BA07-F9608EA00DF2}">
  <sheetPr>
    <tabColor rgb="FFCBD23C"/>
  </sheetPr>
  <dimension ref="A1:AI47"/>
  <sheetViews>
    <sheetView showGridLines="0" topLeftCell="C15" zoomScale="60" zoomScaleNormal="60" workbookViewId="0">
      <selection activeCell="AI16" sqref="AI16"/>
    </sheetView>
  </sheetViews>
  <sheetFormatPr defaultRowHeight="15"/>
  <cols>
    <col min="1" max="1" width="26.85546875" style="1" customWidth="1"/>
    <col min="2" max="2" width="16" style="1" customWidth="1"/>
    <col min="3" max="3" width="66.85546875" customWidth="1"/>
    <col min="4" max="4" width="96.85546875" customWidth="1"/>
    <col min="5" max="6" width="10" hidden="1" customWidth="1"/>
    <col min="7" max="7" width="11.28515625" hidden="1" customWidth="1"/>
    <col min="8" max="17" width="0" hidden="1" customWidth="1"/>
    <col min="18" max="18" width="15.7109375" hidden="1" customWidth="1"/>
    <col min="19" max="19" width="11.28515625" style="1" hidden="1" customWidth="1"/>
    <col min="20" max="22" width="0" style="1" hidden="1" customWidth="1"/>
    <col min="23" max="23" width="11.28515625" style="1" hidden="1" customWidth="1"/>
    <col min="24" max="26" width="0" style="1" hidden="1" customWidth="1"/>
    <col min="27" max="31" width="11.85546875" style="1" bestFit="1" customWidth="1"/>
    <col min="32" max="35" width="11.85546875" bestFit="1" customWidth="1"/>
  </cols>
  <sheetData>
    <row r="1" spans="1:35" ht="26.25">
      <c r="A1" s="189" t="s">
        <v>163</v>
      </c>
      <c r="B1" s="38"/>
      <c r="C1" s="1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39"/>
      <c r="T1" s="39"/>
      <c r="U1" s="39"/>
      <c r="V1" s="39"/>
      <c r="W1" s="39"/>
      <c r="X1" s="39"/>
      <c r="Y1" s="39"/>
      <c r="Z1" s="39"/>
    </row>
    <row r="2" spans="1:35">
      <c r="A2" s="227"/>
      <c r="B2" s="39"/>
      <c r="C2" s="10"/>
      <c r="D2" s="10"/>
      <c r="E2" s="21" t="s">
        <v>12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9"/>
      <c r="T2" s="39"/>
      <c r="U2" s="39"/>
      <c r="V2" s="39"/>
      <c r="W2" s="39"/>
      <c r="X2" s="39"/>
      <c r="Y2" s="39"/>
      <c r="Z2" s="39"/>
    </row>
    <row r="3" spans="1:35" ht="27" customHeight="1">
      <c r="A3" s="190" t="s">
        <v>277</v>
      </c>
      <c r="B3" s="39"/>
      <c r="C3" s="21" t="s">
        <v>12</v>
      </c>
      <c r="D3" s="22" t="s">
        <v>12</v>
      </c>
      <c r="E3" s="23" t="s">
        <v>17</v>
      </c>
      <c r="F3" s="352" t="s">
        <v>18</v>
      </c>
      <c r="G3" s="352"/>
      <c r="H3" s="352"/>
      <c r="I3" s="353"/>
      <c r="J3" s="352" t="s">
        <v>166</v>
      </c>
      <c r="K3" s="352"/>
      <c r="L3" s="352"/>
      <c r="M3" s="353"/>
      <c r="N3" s="352" t="s">
        <v>167</v>
      </c>
      <c r="O3" s="352"/>
      <c r="P3" s="352"/>
      <c r="Q3" s="352"/>
      <c r="R3" s="353"/>
      <c r="S3" s="324" t="s">
        <v>168</v>
      </c>
      <c r="T3" s="324"/>
      <c r="U3" s="324"/>
      <c r="V3" s="325"/>
      <c r="W3" s="351" t="s">
        <v>169</v>
      </c>
      <c r="X3" s="351"/>
      <c r="Y3" s="351"/>
      <c r="Z3" s="351"/>
      <c r="AA3" s="348" t="s">
        <v>170</v>
      </c>
      <c r="AB3" s="349"/>
      <c r="AC3" s="349"/>
      <c r="AD3" s="349"/>
      <c r="AE3" s="350"/>
      <c r="AF3" s="320" t="s">
        <v>171</v>
      </c>
      <c r="AG3" s="320"/>
      <c r="AH3" s="320"/>
      <c r="AI3" s="320"/>
    </row>
    <row r="4" spans="1:35">
      <c r="A4" s="44" t="s">
        <v>278</v>
      </c>
      <c r="B4" s="40" t="s">
        <v>279</v>
      </c>
      <c r="C4" s="50" t="s">
        <v>21</v>
      </c>
      <c r="D4" s="26" t="s">
        <v>22</v>
      </c>
      <c r="E4" s="26">
        <v>22</v>
      </c>
      <c r="F4" s="24">
        <v>23</v>
      </c>
      <c r="G4" s="24">
        <v>24</v>
      </c>
      <c r="H4" s="24">
        <v>25</v>
      </c>
      <c r="I4" s="25">
        <v>26</v>
      </c>
      <c r="J4" s="49">
        <v>27</v>
      </c>
      <c r="K4" s="24">
        <v>28</v>
      </c>
      <c r="L4" s="24">
        <v>29</v>
      </c>
      <c r="M4" s="24">
        <v>30</v>
      </c>
      <c r="N4" s="24">
        <v>31</v>
      </c>
      <c r="O4" s="24">
        <v>32</v>
      </c>
      <c r="P4" s="24">
        <v>33</v>
      </c>
      <c r="Q4" s="24">
        <v>34</v>
      </c>
      <c r="R4" s="24">
        <v>35</v>
      </c>
      <c r="S4" s="94">
        <v>36</v>
      </c>
      <c r="T4" s="95">
        <v>37</v>
      </c>
      <c r="U4" s="95">
        <v>38</v>
      </c>
      <c r="V4" s="95">
        <v>39</v>
      </c>
      <c r="W4" s="94">
        <v>40</v>
      </c>
      <c r="X4" s="95">
        <v>41</v>
      </c>
      <c r="Y4" s="95">
        <v>42</v>
      </c>
      <c r="Z4" s="96">
        <v>43</v>
      </c>
      <c r="AA4" s="104">
        <v>44</v>
      </c>
      <c r="AB4" s="104">
        <v>45</v>
      </c>
      <c r="AC4" s="104">
        <v>46</v>
      </c>
      <c r="AD4" s="104">
        <v>47</v>
      </c>
      <c r="AE4" s="105">
        <v>48</v>
      </c>
      <c r="AF4" s="94">
        <v>49</v>
      </c>
      <c r="AG4" s="95">
        <v>50</v>
      </c>
      <c r="AH4" s="95">
        <v>51</v>
      </c>
      <c r="AI4" s="157">
        <v>52</v>
      </c>
    </row>
    <row r="5" spans="1:35" ht="30.75" customHeight="1">
      <c r="A5" s="343" t="s">
        <v>281</v>
      </c>
      <c r="B5" s="66">
        <v>13826</v>
      </c>
      <c r="C5" s="67" t="s">
        <v>282</v>
      </c>
      <c r="D5" s="67" t="s">
        <v>283</v>
      </c>
      <c r="E5" s="36" t="s">
        <v>12</v>
      </c>
      <c r="F5" s="36" t="s">
        <v>12</v>
      </c>
      <c r="G5" s="36" t="s">
        <v>12</v>
      </c>
      <c r="H5" s="36" t="s">
        <v>12</v>
      </c>
      <c r="I5" s="36" t="s">
        <v>12</v>
      </c>
      <c r="J5" s="36" t="s">
        <v>60</v>
      </c>
      <c r="K5" s="36" t="s">
        <v>12</v>
      </c>
      <c r="L5" s="36" t="s">
        <v>12</v>
      </c>
      <c r="M5" s="36" t="s">
        <v>12</v>
      </c>
      <c r="N5" s="36" t="s">
        <v>12</v>
      </c>
      <c r="O5" s="36" t="s">
        <v>12</v>
      </c>
      <c r="P5" s="36" t="s">
        <v>12</v>
      </c>
      <c r="Q5" s="36" t="s">
        <v>12</v>
      </c>
      <c r="R5" s="36" t="s">
        <v>12</v>
      </c>
      <c r="S5" s="88" t="s">
        <v>12</v>
      </c>
      <c r="T5" s="88" t="s">
        <v>12</v>
      </c>
      <c r="U5" s="88" t="s">
        <v>12</v>
      </c>
      <c r="V5" s="88" t="s">
        <v>12</v>
      </c>
      <c r="W5" s="88"/>
      <c r="X5" s="88"/>
      <c r="Y5" s="88"/>
      <c r="Z5" s="88"/>
      <c r="AA5" s="191"/>
      <c r="AB5" s="191"/>
      <c r="AC5" s="192"/>
      <c r="AD5" s="191"/>
      <c r="AE5" s="191"/>
      <c r="AF5" s="191"/>
      <c r="AG5" s="191"/>
      <c r="AH5" s="193"/>
      <c r="AI5" s="191"/>
    </row>
    <row r="6" spans="1:35" ht="30.75">
      <c r="A6" s="347"/>
      <c r="B6" s="66">
        <v>13325</v>
      </c>
      <c r="C6" s="67" t="s">
        <v>284</v>
      </c>
      <c r="D6" s="68" t="s">
        <v>285</v>
      </c>
      <c r="E6" s="36" t="s">
        <v>12</v>
      </c>
      <c r="F6" s="36"/>
      <c r="G6" s="36"/>
      <c r="H6" s="36"/>
      <c r="I6" s="36" t="s">
        <v>12</v>
      </c>
      <c r="J6" s="36" t="s">
        <v>60</v>
      </c>
      <c r="K6" s="36"/>
      <c r="L6" s="36"/>
      <c r="M6" s="36"/>
      <c r="N6" s="36" t="s">
        <v>12</v>
      </c>
      <c r="O6" s="36"/>
      <c r="P6" s="36"/>
      <c r="Q6" s="36"/>
      <c r="R6" s="36" t="s">
        <v>12</v>
      </c>
      <c r="S6" s="88"/>
      <c r="T6" s="88"/>
      <c r="U6" s="88"/>
      <c r="V6" s="88" t="s">
        <v>12</v>
      </c>
      <c r="W6" s="88"/>
      <c r="X6" s="88"/>
      <c r="Y6" s="88"/>
      <c r="Z6" s="88"/>
      <c r="AA6" s="191"/>
      <c r="AB6" s="191"/>
      <c r="AC6" s="191"/>
      <c r="AD6" s="191"/>
      <c r="AE6" s="191"/>
      <c r="AF6" s="191"/>
      <c r="AG6" s="191"/>
      <c r="AH6" s="191"/>
      <c r="AI6" s="194"/>
    </row>
    <row r="7" spans="1:35" ht="30.75">
      <c r="A7" s="347"/>
      <c r="B7" s="66">
        <v>9508</v>
      </c>
      <c r="C7" s="67" t="s">
        <v>286</v>
      </c>
      <c r="D7" s="68" t="s">
        <v>287</v>
      </c>
      <c r="E7" s="36" t="s">
        <v>12</v>
      </c>
      <c r="F7" s="36"/>
      <c r="G7" s="36"/>
      <c r="H7" s="36"/>
      <c r="I7" s="36" t="s">
        <v>12</v>
      </c>
      <c r="J7" s="36" t="s">
        <v>60</v>
      </c>
      <c r="K7" s="36"/>
      <c r="L7" s="36"/>
      <c r="M7" s="36"/>
      <c r="N7" s="36" t="s">
        <v>12</v>
      </c>
      <c r="O7" s="36"/>
      <c r="P7" s="36"/>
      <c r="Q7" s="36"/>
      <c r="R7" s="36" t="s">
        <v>12</v>
      </c>
      <c r="S7" s="88"/>
      <c r="T7" s="89">
        <v>9508</v>
      </c>
      <c r="U7" s="88"/>
      <c r="V7" s="88" t="s">
        <v>12</v>
      </c>
      <c r="W7" s="88"/>
      <c r="X7" s="88"/>
      <c r="Y7" s="88"/>
      <c r="Z7" s="88"/>
      <c r="AA7" s="191"/>
      <c r="AB7" s="191"/>
      <c r="AC7" s="191"/>
      <c r="AD7" s="191"/>
      <c r="AE7" s="191"/>
      <c r="AF7" s="191"/>
      <c r="AG7" s="191"/>
      <c r="AH7" s="191"/>
      <c r="AI7" s="191"/>
    </row>
    <row r="8" spans="1:35" ht="30.75">
      <c r="A8" s="347"/>
      <c r="B8" s="66">
        <v>12045</v>
      </c>
      <c r="C8" s="67" t="s">
        <v>288</v>
      </c>
      <c r="D8" s="68" t="s">
        <v>289</v>
      </c>
      <c r="E8" s="36" t="s">
        <v>12</v>
      </c>
      <c r="F8" s="36"/>
      <c r="G8" s="36"/>
      <c r="H8" s="36"/>
      <c r="I8" s="36" t="s">
        <v>12</v>
      </c>
      <c r="J8" s="36" t="s">
        <v>60</v>
      </c>
      <c r="K8" s="36"/>
      <c r="L8" s="36"/>
      <c r="M8" s="36"/>
      <c r="N8" s="47">
        <v>12045</v>
      </c>
      <c r="O8" s="36"/>
      <c r="P8" s="36"/>
      <c r="Q8" s="47">
        <v>12045</v>
      </c>
      <c r="R8" s="36" t="s">
        <v>12</v>
      </c>
      <c r="S8" s="88"/>
      <c r="T8" s="88"/>
      <c r="U8" s="88"/>
      <c r="V8" s="88" t="s">
        <v>12</v>
      </c>
      <c r="W8" s="88"/>
      <c r="X8" s="88"/>
      <c r="Y8" s="88"/>
      <c r="Z8" s="88"/>
      <c r="AA8" s="191"/>
      <c r="AB8" s="191"/>
      <c r="AC8" s="191"/>
      <c r="AD8" s="191"/>
      <c r="AE8" s="191"/>
      <c r="AF8" s="191"/>
      <c r="AG8" s="191"/>
      <c r="AH8" s="191"/>
      <c r="AI8" s="191"/>
    </row>
    <row r="9" spans="1:35" ht="30.75">
      <c r="A9" s="347"/>
      <c r="B9" s="66">
        <v>8721</v>
      </c>
      <c r="C9" s="67" t="s">
        <v>290</v>
      </c>
      <c r="D9" s="68" t="s">
        <v>291</v>
      </c>
      <c r="E9" s="36" t="s">
        <v>12</v>
      </c>
      <c r="F9" s="36"/>
      <c r="G9" s="36"/>
      <c r="H9" s="36"/>
      <c r="I9" s="36" t="s">
        <v>12</v>
      </c>
      <c r="J9" s="47">
        <v>8721</v>
      </c>
      <c r="K9" s="36"/>
      <c r="L9" s="36"/>
      <c r="M9" s="36"/>
      <c r="N9" s="36" t="s">
        <v>12</v>
      </c>
      <c r="O9" s="36"/>
      <c r="P9" s="36">
        <v>8721</v>
      </c>
      <c r="Q9" s="36"/>
      <c r="R9" s="36" t="s">
        <v>12</v>
      </c>
      <c r="S9" s="88"/>
      <c r="T9" s="88"/>
      <c r="U9" s="88"/>
      <c r="V9" s="88" t="s">
        <v>12</v>
      </c>
      <c r="W9" s="88"/>
      <c r="X9" s="88"/>
      <c r="Y9" s="88"/>
      <c r="Z9" s="88"/>
      <c r="AA9" s="191"/>
      <c r="AB9" s="191"/>
      <c r="AC9" s="191"/>
      <c r="AD9" s="191"/>
      <c r="AE9" s="191"/>
      <c r="AF9" s="191"/>
      <c r="AG9" s="191"/>
      <c r="AH9" s="191"/>
      <c r="AI9" s="191"/>
    </row>
    <row r="10" spans="1:35" ht="30.75" customHeight="1">
      <c r="A10" s="347"/>
      <c r="B10" s="66">
        <v>4269</v>
      </c>
      <c r="C10" s="67" t="s">
        <v>292</v>
      </c>
      <c r="D10" s="67" t="s">
        <v>293</v>
      </c>
      <c r="E10" s="36" t="s">
        <v>12</v>
      </c>
      <c r="F10" s="36"/>
      <c r="G10" s="36"/>
      <c r="H10" s="36"/>
      <c r="I10" s="36" t="s">
        <v>12</v>
      </c>
      <c r="J10" s="36" t="s">
        <v>60</v>
      </c>
      <c r="K10" s="36"/>
      <c r="L10" s="36"/>
      <c r="M10" s="36"/>
      <c r="N10" s="36" t="s">
        <v>12</v>
      </c>
      <c r="O10" s="36"/>
      <c r="P10" s="36"/>
      <c r="Q10" s="36"/>
      <c r="R10" s="36" t="s">
        <v>12</v>
      </c>
      <c r="S10" s="88"/>
      <c r="T10" s="88"/>
      <c r="U10" s="88"/>
      <c r="V10" s="88" t="s">
        <v>12</v>
      </c>
      <c r="W10" s="88"/>
      <c r="X10" s="88"/>
      <c r="Y10" s="88"/>
      <c r="Z10" s="88"/>
      <c r="AA10" s="191"/>
      <c r="AB10" s="191"/>
      <c r="AC10" s="191"/>
      <c r="AD10" s="191"/>
      <c r="AE10" s="191"/>
      <c r="AF10" s="191"/>
      <c r="AG10" s="191"/>
      <c r="AH10" s="191"/>
      <c r="AI10" s="191"/>
    </row>
    <row r="11" spans="1:35" ht="30.75" customHeight="1">
      <c r="A11" s="347"/>
      <c r="B11" s="66">
        <v>10000</v>
      </c>
      <c r="C11" s="67" t="s">
        <v>294</v>
      </c>
      <c r="D11" s="67" t="s">
        <v>295</v>
      </c>
      <c r="E11" s="36" t="s">
        <v>12</v>
      </c>
      <c r="F11" s="36"/>
      <c r="G11" s="36"/>
      <c r="H11" s="36"/>
      <c r="I11" s="36" t="s">
        <v>12</v>
      </c>
      <c r="J11" s="36" t="s">
        <v>60</v>
      </c>
      <c r="K11" s="36"/>
      <c r="L11" s="36"/>
      <c r="M11" s="36"/>
      <c r="N11" s="36" t="s">
        <v>12</v>
      </c>
      <c r="O11" s="36"/>
      <c r="P11" s="36"/>
      <c r="Q11" s="36"/>
      <c r="R11" s="36" t="s">
        <v>12</v>
      </c>
      <c r="S11" s="88"/>
      <c r="T11" s="88"/>
      <c r="U11" s="88"/>
      <c r="V11" s="88" t="s">
        <v>12</v>
      </c>
      <c r="W11" s="88"/>
      <c r="X11" s="88"/>
      <c r="Y11" s="88"/>
      <c r="Z11" s="88"/>
      <c r="AA11" s="191"/>
      <c r="AB11" s="191"/>
      <c r="AC11" s="191"/>
      <c r="AD11" s="191"/>
      <c r="AE11" s="191"/>
      <c r="AF11" s="191"/>
      <c r="AG11" s="191"/>
      <c r="AH11" s="191"/>
      <c r="AI11" s="191"/>
    </row>
    <row r="12" spans="1:35" ht="30.75">
      <c r="A12" s="347"/>
      <c r="B12" s="66">
        <v>13756</v>
      </c>
      <c r="C12" s="67" t="s">
        <v>358</v>
      </c>
      <c r="D12" s="68" t="s">
        <v>297</v>
      </c>
      <c r="E12" s="36" t="s">
        <v>12</v>
      </c>
      <c r="F12" s="36"/>
      <c r="G12" s="36"/>
      <c r="H12" s="36"/>
      <c r="I12" s="36" t="s">
        <v>12</v>
      </c>
      <c r="J12" s="36" t="s">
        <v>60</v>
      </c>
      <c r="K12" s="36"/>
      <c r="L12" s="36"/>
      <c r="M12" s="36"/>
      <c r="N12" s="36" t="s">
        <v>12</v>
      </c>
      <c r="O12" s="36"/>
      <c r="P12" s="36"/>
      <c r="Q12" s="36"/>
      <c r="R12" s="36" t="s">
        <v>12</v>
      </c>
      <c r="S12" s="88"/>
      <c r="T12" s="88"/>
      <c r="U12" s="88"/>
      <c r="V12" s="88" t="s">
        <v>12</v>
      </c>
      <c r="W12" s="88"/>
      <c r="X12" s="88"/>
      <c r="Y12" s="88"/>
      <c r="Z12" s="88"/>
      <c r="AA12" s="191"/>
      <c r="AB12" s="191"/>
      <c r="AC12" s="191"/>
      <c r="AD12" s="191"/>
      <c r="AE12" s="191"/>
      <c r="AF12" s="191"/>
      <c r="AG12" s="191"/>
      <c r="AH12" s="191"/>
      <c r="AI12" s="191"/>
    </row>
    <row r="13" spans="1:35" ht="30.75">
      <c r="A13" s="344"/>
      <c r="B13" s="66">
        <v>9518</v>
      </c>
      <c r="C13" s="67" t="s">
        <v>298</v>
      </c>
      <c r="D13" s="159" t="s">
        <v>299</v>
      </c>
      <c r="E13" s="141" t="s">
        <v>12</v>
      </c>
      <c r="F13" s="141"/>
      <c r="G13" s="141"/>
      <c r="H13" s="141"/>
      <c r="I13" s="141" t="s">
        <v>12</v>
      </c>
      <c r="J13" s="141" t="s">
        <v>60</v>
      </c>
      <c r="K13" s="141"/>
      <c r="L13" s="141"/>
      <c r="M13" s="141"/>
      <c r="N13" s="141" t="s">
        <v>12</v>
      </c>
      <c r="O13" s="141"/>
      <c r="P13" s="141"/>
      <c r="Q13" s="141"/>
      <c r="R13" s="141" t="s">
        <v>12</v>
      </c>
      <c r="S13" s="161"/>
      <c r="T13" s="88"/>
      <c r="U13" s="88"/>
      <c r="V13" s="88" t="s">
        <v>12</v>
      </c>
      <c r="W13" s="88"/>
      <c r="X13" s="88"/>
      <c r="Y13" s="88"/>
      <c r="Z13" s="88"/>
      <c r="AA13" s="191"/>
      <c r="AB13" s="191"/>
      <c r="AC13" s="191"/>
      <c r="AD13" s="191"/>
      <c r="AE13" s="191"/>
      <c r="AF13" s="191"/>
      <c r="AG13" s="191"/>
      <c r="AH13" s="191"/>
      <c r="AI13" s="191"/>
    </row>
    <row r="14" spans="1:35" ht="30.75" customHeight="1">
      <c r="A14" s="343" t="s">
        <v>81</v>
      </c>
      <c r="B14" s="66">
        <v>12286</v>
      </c>
      <c r="C14" s="158" t="s">
        <v>282</v>
      </c>
      <c r="D14" s="67" t="s">
        <v>359</v>
      </c>
      <c r="E14" s="36" t="s">
        <v>12</v>
      </c>
      <c r="F14" s="36"/>
      <c r="G14" s="36"/>
      <c r="H14" s="36"/>
      <c r="I14" s="36" t="s">
        <v>12</v>
      </c>
      <c r="J14" s="36" t="s">
        <v>60</v>
      </c>
      <c r="K14" s="36"/>
      <c r="L14" s="36">
        <v>0</v>
      </c>
      <c r="M14" s="36"/>
      <c r="N14" s="47">
        <v>12286</v>
      </c>
      <c r="O14" s="47">
        <v>12286</v>
      </c>
      <c r="P14" s="36"/>
      <c r="Q14" s="36"/>
      <c r="R14" s="36" t="s">
        <v>12</v>
      </c>
      <c r="S14" s="88"/>
      <c r="T14" s="98"/>
      <c r="U14" s="89">
        <v>12286</v>
      </c>
      <c r="V14" s="88" t="s">
        <v>12</v>
      </c>
      <c r="W14" s="88"/>
      <c r="X14" s="89">
        <v>12286</v>
      </c>
      <c r="Y14" s="89">
        <v>12286</v>
      </c>
      <c r="Z14" s="88"/>
      <c r="AA14" s="191"/>
      <c r="AB14" s="191"/>
      <c r="AC14" s="191"/>
      <c r="AD14" s="191"/>
      <c r="AE14" s="191">
        <v>12286</v>
      </c>
      <c r="AF14" s="191"/>
      <c r="AG14" s="191">
        <v>12286</v>
      </c>
      <c r="AH14" s="191"/>
      <c r="AI14" s="191">
        <v>12286</v>
      </c>
    </row>
    <row r="15" spans="1:35" ht="30.75">
      <c r="A15" s="347"/>
      <c r="B15" s="66">
        <v>13188</v>
      </c>
      <c r="C15" s="67" t="s">
        <v>301</v>
      </c>
      <c r="D15" s="160" t="s">
        <v>360</v>
      </c>
      <c r="E15" s="137" t="s">
        <v>12</v>
      </c>
      <c r="F15" s="137"/>
      <c r="G15" s="137"/>
      <c r="H15" s="137"/>
      <c r="I15" s="137" t="s">
        <v>12</v>
      </c>
      <c r="J15" s="137" t="s">
        <v>60</v>
      </c>
      <c r="K15" s="137"/>
      <c r="L15" s="137">
        <v>0</v>
      </c>
      <c r="M15" s="137"/>
      <c r="N15" s="137" t="s">
        <v>12</v>
      </c>
      <c r="O15" s="137"/>
      <c r="P15" s="137"/>
      <c r="Q15" s="137"/>
      <c r="R15" s="137" t="s">
        <v>12</v>
      </c>
      <c r="S15" s="97"/>
      <c r="T15" s="88"/>
      <c r="U15" s="88"/>
      <c r="V15" s="88" t="s">
        <v>12</v>
      </c>
      <c r="W15" s="88"/>
      <c r="X15" s="88"/>
      <c r="Y15" s="88"/>
      <c r="Z15" s="88"/>
      <c r="AA15" s="191"/>
      <c r="AB15" s="191"/>
      <c r="AC15" s="191"/>
      <c r="AD15" s="191"/>
      <c r="AE15" s="191"/>
      <c r="AF15" s="191"/>
      <c r="AG15" s="191"/>
      <c r="AH15" s="191"/>
      <c r="AI15" s="191"/>
    </row>
    <row r="16" spans="1:35" ht="30.75">
      <c r="A16" s="347"/>
      <c r="B16" s="66">
        <v>13248</v>
      </c>
      <c r="C16" s="67" t="s">
        <v>303</v>
      </c>
      <c r="D16" s="68" t="s">
        <v>361</v>
      </c>
      <c r="E16" s="36" t="s">
        <v>12</v>
      </c>
      <c r="F16" s="47">
        <v>13248</v>
      </c>
      <c r="G16" s="36"/>
      <c r="H16" s="36"/>
      <c r="I16" s="36" t="s">
        <v>12</v>
      </c>
      <c r="J16" s="47">
        <v>13248</v>
      </c>
      <c r="K16" s="36"/>
      <c r="L16" s="36"/>
      <c r="M16" s="36"/>
      <c r="N16" s="36" t="s">
        <v>12</v>
      </c>
      <c r="O16" s="47">
        <v>13248</v>
      </c>
      <c r="P16" s="36"/>
      <c r="Q16" s="36">
        <v>13248</v>
      </c>
      <c r="R16" s="47">
        <v>13248</v>
      </c>
      <c r="S16" s="89">
        <v>13248</v>
      </c>
      <c r="T16" s="88"/>
      <c r="U16" s="88"/>
      <c r="V16" s="88" t="s">
        <v>12</v>
      </c>
      <c r="W16" s="89"/>
      <c r="X16" s="89"/>
      <c r="Y16" s="89">
        <v>13248</v>
      </c>
      <c r="Z16" s="89">
        <v>13248</v>
      </c>
      <c r="AA16" s="191"/>
      <c r="AB16" s="191"/>
      <c r="AC16" s="191">
        <v>13248</v>
      </c>
      <c r="AD16" s="191"/>
      <c r="AE16" s="191"/>
      <c r="AF16" s="191">
        <v>13248</v>
      </c>
      <c r="AG16" s="191"/>
      <c r="AH16" s="191"/>
      <c r="AI16" s="191">
        <v>13248</v>
      </c>
    </row>
    <row r="17" spans="1:35" ht="30.75" customHeight="1">
      <c r="A17" s="347"/>
      <c r="B17" s="66">
        <v>6799</v>
      </c>
      <c r="C17" s="67" t="s">
        <v>305</v>
      </c>
      <c r="D17" s="67" t="s">
        <v>306</v>
      </c>
      <c r="E17" s="36" t="s">
        <v>12</v>
      </c>
      <c r="F17" s="36"/>
      <c r="G17" s="36"/>
      <c r="H17" s="36"/>
      <c r="I17" s="36" t="s">
        <v>12</v>
      </c>
      <c r="J17" s="36" t="s">
        <v>12</v>
      </c>
      <c r="K17" s="36"/>
      <c r="L17" s="36"/>
      <c r="M17" s="36"/>
      <c r="N17" s="36" t="s">
        <v>12</v>
      </c>
      <c r="O17" s="36">
        <v>0</v>
      </c>
      <c r="P17" s="36"/>
      <c r="Q17" s="36"/>
      <c r="R17" s="36" t="s">
        <v>12</v>
      </c>
      <c r="S17" s="88"/>
      <c r="T17" s="88"/>
      <c r="U17" s="88"/>
      <c r="V17" s="88" t="s">
        <v>12</v>
      </c>
      <c r="W17" s="88"/>
      <c r="X17" s="89">
        <v>6799</v>
      </c>
      <c r="Y17" s="88"/>
      <c r="Z17" s="88"/>
      <c r="AA17" s="191"/>
      <c r="AB17" s="191"/>
      <c r="AC17" s="191"/>
      <c r="AD17" s="191"/>
      <c r="AE17" s="191">
        <v>6799</v>
      </c>
      <c r="AF17" s="191"/>
      <c r="AG17" s="191">
        <v>6799</v>
      </c>
      <c r="AH17" s="191"/>
      <c r="AI17" s="191"/>
    </row>
    <row r="18" spans="1:35" ht="30.75">
      <c r="A18" s="344"/>
      <c r="B18" s="66">
        <v>8332</v>
      </c>
      <c r="C18" s="67" t="s">
        <v>307</v>
      </c>
      <c r="D18" s="68" t="s">
        <v>362</v>
      </c>
      <c r="E18" s="36" t="s">
        <v>12</v>
      </c>
      <c r="F18" s="47">
        <v>8332</v>
      </c>
      <c r="G18" s="47">
        <v>8332</v>
      </c>
      <c r="H18" s="36"/>
      <c r="I18" s="36" t="s">
        <v>12</v>
      </c>
      <c r="J18" s="36">
        <v>0</v>
      </c>
      <c r="K18" s="36"/>
      <c r="L18" s="36"/>
      <c r="M18" s="36"/>
      <c r="N18" s="36">
        <v>8332</v>
      </c>
      <c r="O18" s="36"/>
      <c r="P18" s="47">
        <v>8332</v>
      </c>
      <c r="Q18" s="36"/>
      <c r="R18" s="36" t="s">
        <v>12</v>
      </c>
      <c r="S18" s="89">
        <v>8332</v>
      </c>
      <c r="T18" s="89">
        <v>8332</v>
      </c>
      <c r="U18" s="89">
        <v>8332</v>
      </c>
      <c r="V18" s="88" t="s">
        <v>12</v>
      </c>
      <c r="W18" s="89"/>
      <c r="X18" s="89"/>
      <c r="Y18" s="88"/>
      <c r="Z18" s="88"/>
      <c r="AA18" s="191"/>
      <c r="AB18" s="191"/>
      <c r="AC18" s="191"/>
      <c r="AD18" s="191"/>
      <c r="AE18" s="191"/>
      <c r="AF18" s="191"/>
      <c r="AG18" s="191"/>
      <c r="AH18" s="191"/>
      <c r="AI18" s="191"/>
    </row>
    <row r="19" spans="1:35" ht="45.75">
      <c r="A19" s="343" t="s">
        <v>309</v>
      </c>
      <c r="B19" s="66">
        <v>8759</v>
      </c>
      <c r="C19" s="67" t="s">
        <v>310</v>
      </c>
      <c r="D19" s="68" t="s">
        <v>311</v>
      </c>
      <c r="E19" s="36" t="s">
        <v>12</v>
      </c>
      <c r="F19" s="36"/>
      <c r="G19" s="36"/>
      <c r="H19" s="36"/>
      <c r="I19" s="36" t="s">
        <v>12</v>
      </c>
      <c r="J19" s="36" t="s">
        <v>60</v>
      </c>
      <c r="K19" s="36"/>
      <c r="L19" s="36"/>
      <c r="M19" s="36"/>
      <c r="N19" s="36" t="s">
        <v>12</v>
      </c>
      <c r="O19" s="36"/>
      <c r="P19" s="36"/>
      <c r="Q19" s="36"/>
      <c r="R19" s="36" t="s">
        <v>12</v>
      </c>
      <c r="S19" s="97"/>
      <c r="T19" s="97"/>
      <c r="U19" s="97"/>
      <c r="V19" s="97" t="s">
        <v>12</v>
      </c>
      <c r="W19" s="106">
        <v>8759</v>
      </c>
      <c r="X19" s="97"/>
      <c r="Y19" s="97"/>
      <c r="Z19" s="97"/>
      <c r="AA19" s="194"/>
      <c r="AB19" s="194"/>
      <c r="AC19" s="194">
        <v>8759</v>
      </c>
      <c r="AD19" s="194"/>
      <c r="AE19" s="194"/>
      <c r="AF19" s="194"/>
      <c r="AG19" s="194"/>
      <c r="AH19" s="194"/>
      <c r="AI19" s="194"/>
    </row>
    <row r="20" spans="1:35" ht="30.75">
      <c r="A20" s="347"/>
      <c r="B20" s="66">
        <v>11173</v>
      </c>
      <c r="C20" s="67" t="s">
        <v>312</v>
      </c>
      <c r="D20" s="68" t="s">
        <v>313</v>
      </c>
      <c r="E20" s="36" t="s">
        <v>12</v>
      </c>
      <c r="F20" s="47">
        <v>11173</v>
      </c>
      <c r="G20" s="36"/>
      <c r="H20" s="47">
        <v>11173</v>
      </c>
      <c r="I20" s="36" t="s">
        <v>12</v>
      </c>
      <c r="J20" s="47">
        <v>11173</v>
      </c>
      <c r="K20" s="36"/>
      <c r="L20" s="47">
        <v>11173</v>
      </c>
      <c r="M20" s="36"/>
      <c r="N20" s="36" t="s">
        <v>12</v>
      </c>
      <c r="O20" s="36"/>
      <c r="P20" s="36">
        <v>11173</v>
      </c>
      <c r="Q20" s="36"/>
      <c r="R20" s="36" t="s">
        <v>12</v>
      </c>
      <c r="S20" s="89">
        <v>11173</v>
      </c>
      <c r="T20" s="88"/>
      <c r="U20" s="89">
        <v>11173</v>
      </c>
      <c r="V20" s="89">
        <v>11173</v>
      </c>
      <c r="W20" s="89"/>
      <c r="X20" s="88"/>
      <c r="Y20" s="88"/>
      <c r="Z20" s="88"/>
      <c r="AA20" s="191"/>
      <c r="AB20" s="191"/>
      <c r="AC20" s="191"/>
      <c r="AD20" s="191"/>
      <c r="AE20" s="191"/>
      <c r="AF20" s="191"/>
      <c r="AG20" s="191"/>
      <c r="AH20" s="191"/>
      <c r="AI20" s="191"/>
    </row>
    <row r="21" spans="1:35" ht="30.75">
      <c r="A21" s="347"/>
      <c r="B21" s="66">
        <v>8627</v>
      </c>
      <c r="C21" s="67" t="s">
        <v>314</v>
      </c>
      <c r="D21" s="68" t="s">
        <v>315</v>
      </c>
      <c r="E21" s="36" t="s">
        <v>12</v>
      </c>
      <c r="F21" s="36"/>
      <c r="G21" s="36"/>
      <c r="H21" s="36"/>
      <c r="I21" s="36" t="s">
        <v>12</v>
      </c>
      <c r="J21" s="36" t="s">
        <v>60</v>
      </c>
      <c r="K21" s="47">
        <v>8627</v>
      </c>
      <c r="L21" s="36"/>
      <c r="M21" s="36"/>
      <c r="N21" s="36" t="s">
        <v>12</v>
      </c>
      <c r="O21" s="36"/>
      <c r="P21" s="36"/>
      <c r="Q21" s="36"/>
      <c r="R21" s="36" t="s">
        <v>12</v>
      </c>
      <c r="S21" s="88"/>
      <c r="T21" s="88"/>
      <c r="U21" s="88"/>
      <c r="V21" s="88" t="s">
        <v>12</v>
      </c>
      <c r="W21" s="88"/>
      <c r="X21" s="88"/>
      <c r="Y21" s="88"/>
      <c r="Z21" s="88"/>
      <c r="AA21" s="191"/>
      <c r="AB21" s="191"/>
      <c r="AC21" s="191"/>
      <c r="AD21" s="191"/>
      <c r="AE21" s="191"/>
      <c r="AF21" s="191"/>
      <c r="AG21" s="191"/>
      <c r="AH21" s="191"/>
      <c r="AI21" s="191"/>
    </row>
    <row r="22" spans="1:35" ht="30.75">
      <c r="A22" s="347"/>
      <c r="B22" s="66">
        <v>8000</v>
      </c>
      <c r="C22" s="67" t="s">
        <v>316</v>
      </c>
      <c r="D22" s="68" t="s">
        <v>363</v>
      </c>
      <c r="E22" s="36" t="s">
        <v>12</v>
      </c>
      <c r="F22" s="36"/>
      <c r="G22" s="36"/>
      <c r="H22" s="36"/>
      <c r="I22" s="36" t="s">
        <v>12</v>
      </c>
      <c r="J22" s="36" t="s">
        <v>60</v>
      </c>
      <c r="K22" s="36"/>
      <c r="L22" s="47">
        <v>8000</v>
      </c>
      <c r="M22" s="36"/>
      <c r="N22" s="47">
        <v>8000</v>
      </c>
      <c r="O22" s="36"/>
      <c r="P22" s="36">
        <v>8000</v>
      </c>
      <c r="Q22" s="36"/>
      <c r="R22" s="36" t="s">
        <v>12</v>
      </c>
      <c r="S22" s="88"/>
      <c r="T22" s="88"/>
      <c r="U22" s="88"/>
      <c r="V22" s="88" t="s">
        <v>12</v>
      </c>
      <c r="W22" s="89">
        <v>8000</v>
      </c>
      <c r="X22" s="88"/>
      <c r="Y22" s="88"/>
      <c r="Z22" s="88"/>
      <c r="AA22" s="191"/>
      <c r="AB22" s="191"/>
      <c r="AC22" s="191"/>
      <c r="AD22" s="191"/>
      <c r="AE22" s="191"/>
      <c r="AF22" s="191"/>
      <c r="AG22" s="191"/>
      <c r="AH22" s="191"/>
      <c r="AI22" s="191"/>
    </row>
    <row r="23" spans="1:35" ht="30.75">
      <c r="A23" s="347"/>
      <c r="B23" s="66">
        <v>8928</v>
      </c>
      <c r="C23" s="67" t="s">
        <v>318</v>
      </c>
      <c r="D23" s="68" t="s">
        <v>364</v>
      </c>
      <c r="E23" s="36" t="s">
        <v>12</v>
      </c>
      <c r="F23" s="47">
        <v>8204</v>
      </c>
      <c r="G23" s="36"/>
      <c r="H23" s="47">
        <v>8928</v>
      </c>
      <c r="I23" s="36" t="s">
        <v>12</v>
      </c>
      <c r="J23" s="36" t="s">
        <v>60</v>
      </c>
      <c r="K23" s="36"/>
      <c r="L23" s="47">
        <v>8928</v>
      </c>
      <c r="M23" s="36"/>
      <c r="N23" s="36" t="s">
        <v>12</v>
      </c>
      <c r="O23" s="36"/>
      <c r="P23" s="36">
        <v>8928</v>
      </c>
      <c r="Q23" s="36"/>
      <c r="R23" s="47">
        <v>8928</v>
      </c>
      <c r="S23" s="89">
        <v>8204</v>
      </c>
      <c r="T23" s="88"/>
      <c r="U23" s="88"/>
      <c r="V23" s="88" t="s">
        <v>12</v>
      </c>
      <c r="W23" s="89">
        <v>8928</v>
      </c>
      <c r="X23" s="88"/>
      <c r="Y23" s="88"/>
      <c r="Z23" s="88"/>
      <c r="AA23" s="191"/>
      <c r="AB23" s="191"/>
      <c r="AC23" s="191"/>
      <c r="AD23" s="191"/>
      <c r="AE23" s="191"/>
      <c r="AF23" s="191"/>
      <c r="AG23" s="191"/>
      <c r="AH23" s="191"/>
      <c r="AI23" s="191"/>
    </row>
    <row r="24" spans="1:35" ht="30.75">
      <c r="A24" s="344"/>
      <c r="B24" s="66">
        <v>6827</v>
      </c>
      <c r="C24" s="67" t="s">
        <v>320</v>
      </c>
      <c r="D24" s="68" t="s">
        <v>321</v>
      </c>
      <c r="E24" s="36" t="s">
        <v>12</v>
      </c>
      <c r="F24" s="47">
        <v>6827</v>
      </c>
      <c r="G24" s="36"/>
      <c r="H24" s="47">
        <v>6827</v>
      </c>
      <c r="I24" s="36" t="s">
        <v>12</v>
      </c>
      <c r="J24" s="36" t="s">
        <v>60</v>
      </c>
      <c r="K24" s="47">
        <v>6827</v>
      </c>
      <c r="L24" s="47">
        <v>6827</v>
      </c>
      <c r="M24" s="47">
        <v>6827</v>
      </c>
      <c r="N24" s="36" t="s">
        <v>12</v>
      </c>
      <c r="O24" s="36"/>
      <c r="P24" s="36">
        <v>6827</v>
      </c>
      <c r="Q24" s="47">
        <v>6827</v>
      </c>
      <c r="R24" s="36" t="s">
        <v>12</v>
      </c>
      <c r="S24" s="89">
        <v>6827</v>
      </c>
      <c r="T24" s="88"/>
      <c r="U24" s="89">
        <v>6827</v>
      </c>
      <c r="V24" s="88" t="s">
        <v>12</v>
      </c>
      <c r="W24" s="89">
        <v>6872</v>
      </c>
      <c r="X24" s="88"/>
      <c r="Y24" s="89"/>
      <c r="Z24" s="88"/>
      <c r="AA24" s="191"/>
      <c r="AB24" s="191"/>
      <c r="AC24" s="191"/>
      <c r="AD24" s="191"/>
      <c r="AE24" s="191"/>
      <c r="AF24" s="191"/>
      <c r="AG24" s="191"/>
      <c r="AH24" s="191"/>
      <c r="AI24" s="191"/>
    </row>
    <row r="25" spans="1:35" ht="30.75">
      <c r="A25" s="343" t="s">
        <v>224</v>
      </c>
      <c r="B25" s="66">
        <v>5919</v>
      </c>
      <c r="C25" s="67" t="s">
        <v>322</v>
      </c>
      <c r="D25" s="68" t="s">
        <v>323</v>
      </c>
      <c r="E25" s="36" t="s">
        <v>12</v>
      </c>
      <c r="F25" s="36"/>
      <c r="G25" s="36"/>
      <c r="H25" s="36"/>
      <c r="I25" s="36">
        <v>6787</v>
      </c>
      <c r="J25" s="36" t="s">
        <v>60</v>
      </c>
      <c r="K25" s="36"/>
      <c r="L25" s="36"/>
      <c r="M25" s="36"/>
      <c r="N25" s="36" t="s">
        <v>12</v>
      </c>
      <c r="O25" s="36"/>
      <c r="P25" s="36"/>
      <c r="Q25" s="47">
        <v>5919</v>
      </c>
      <c r="R25" s="36" t="s">
        <v>12</v>
      </c>
      <c r="S25" s="88"/>
      <c r="T25" s="88"/>
      <c r="U25" s="88"/>
      <c r="V25" s="89">
        <v>5919</v>
      </c>
      <c r="W25" s="89">
        <v>5919</v>
      </c>
      <c r="X25" s="88"/>
      <c r="Y25" s="89">
        <v>5919</v>
      </c>
      <c r="Z25" s="88"/>
      <c r="AA25" s="191"/>
      <c r="AB25" s="191"/>
      <c r="AC25" s="191">
        <v>5919</v>
      </c>
      <c r="AD25" s="191"/>
      <c r="AE25" s="191" t="s">
        <v>365</v>
      </c>
      <c r="AF25" s="191" t="s">
        <v>365</v>
      </c>
      <c r="AG25" s="191" t="s">
        <v>365</v>
      </c>
      <c r="AH25" s="191" t="s">
        <v>365</v>
      </c>
      <c r="AI25" s="191" t="s">
        <v>365</v>
      </c>
    </row>
    <row r="26" spans="1:35" ht="30.75" customHeight="1">
      <c r="A26" s="344"/>
      <c r="B26" s="66">
        <v>6787</v>
      </c>
      <c r="C26" s="67" t="s">
        <v>324</v>
      </c>
      <c r="D26" s="67" t="s">
        <v>325</v>
      </c>
      <c r="E26" s="36" t="s">
        <v>12</v>
      </c>
      <c r="F26" s="47">
        <v>6750</v>
      </c>
      <c r="G26" s="36"/>
      <c r="H26" s="36"/>
      <c r="I26" s="36" t="s">
        <v>12</v>
      </c>
      <c r="J26" s="47">
        <v>6787</v>
      </c>
      <c r="K26" s="47">
        <v>6787</v>
      </c>
      <c r="L26" s="36"/>
      <c r="M26" s="36"/>
      <c r="N26" s="36" t="s">
        <v>12</v>
      </c>
      <c r="O26" s="36"/>
      <c r="P26" s="36"/>
      <c r="Q26" s="36"/>
      <c r="R26" s="36" t="s">
        <v>12</v>
      </c>
      <c r="S26" s="89">
        <v>6750</v>
      </c>
      <c r="T26" s="88"/>
      <c r="U26" s="88"/>
      <c r="V26" s="89">
        <v>6750</v>
      </c>
      <c r="W26" s="89"/>
      <c r="X26" s="89">
        <v>6750</v>
      </c>
      <c r="Y26" s="88"/>
      <c r="Z26" s="88"/>
      <c r="AA26" s="191"/>
      <c r="AB26" s="191"/>
      <c r="AC26" s="191"/>
      <c r="AD26" s="191"/>
      <c r="AE26" s="191"/>
      <c r="AF26" s="191"/>
      <c r="AG26" s="191"/>
      <c r="AH26" s="191"/>
      <c r="AI26" s="191"/>
    </row>
    <row r="27" spans="1:35">
      <c r="A27" s="69" t="s">
        <v>326</v>
      </c>
      <c r="B27" s="66">
        <v>6000</v>
      </c>
      <c r="C27" s="67" t="s">
        <v>327</v>
      </c>
      <c r="D27" s="67" t="s">
        <v>328</v>
      </c>
      <c r="E27" s="36" t="s">
        <v>12</v>
      </c>
      <c r="F27" s="36"/>
      <c r="G27" s="36"/>
      <c r="H27" s="36"/>
      <c r="I27" s="36" t="s">
        <v>12</v>
      </c>
      <c r="J27" s="36" t="s">
        <v>12</v>
      </c>
      <c r="K27" s="36"/>
      <c r="L27" s="36"/>
      <c r="M27" s="36"/>
      <c r="N27" s="36" t="s">
        <v>12</v>
      </c>
      <c r="O27" s="36"/>
      <c r="P27" s="36"/>
      <c r="Q27" s="36"/>
      <c r="R27" s="36" t="s">
        <v>12</v>
      </c>
      <c r="S27" s="88"/>
      <c r="T27" s="88"/>
      <c r="U27" s="88"/>
      <c r="V27" s="88" t="s">
        <v>12</v>
      </c>
      <c r="W27" s="88"/>
      <c r="X27" s="88"/>
      <c r="Y27" s="88"/>
      <c r="Z27" s="88"/>
      <c r="AA27" s="191"/>
      <c r="AB27" s="191"/>
      <c r="AC27" s="191"/>
      <c r="AD27" s="191"/>
      <c r="AE27" s="191"/>
      <c r="AF27" s="191"/>
      <c r="AG27" s="191"/>
      <c r="AH27" s="191"/>
      <c r="AI27" s="191"/>
    </row>
    <row r="28" spans="1:35" ht="30.75">
      <c r="A28" s="69" t="s">
        <v>106</v>
      </c>
      <c r="B28" s="66">
        <v>4992</v>
      </c>
      <c r="C28" s="67" t="s">
        <v>107</v>
      </c>
      <c r="D28" s="68" t="s">
        <v>366</v>
      </c>
      <c r="E28" s="36" t="s">
        <v>12</v>
      </c>
      <c r="F28" s="36"/>
      <c r="G28" s="36"/>
      <c r="H28" s="36"/>
      <c r="I28" s="36" t="s">
        <v>12</v>
      </c>
      <c r="J28" s="36" t="s">
        <v>12</v>
      </c>
      <c r="K28" s="36"/>
      <c r="L28" s="36"/>
      <c r="M28" s="36">
        <v>4992</v>
      </c>
      <c r="N28" s="36" t="s">
        <v>12</v>
      </c>
      <c r="O28" s="36"/>
      <c r="P28" s="36">
        <v>4992</v>
      </c>
      <c r="Q28" s="36"/>
      <c r="R28" s="47">
        <v>4992</v>
      </c>
      <c r="S28" s="89">
        <v>4992</v>
      </c>
      <c r="T28" s="88"/>
      <c r="U28" s="88"/>
      <c r="V28" s="88" t="s">
        <v>12</v>
      </c>
      <c r="W28" s="88"/>
      <c r="X28" s="88"/>
      <c r="Y28" s="88"/>
      <c r="Z28" s="88"/>
      <c r="AA28" s="191"/>
      <c r="AB28" s="191"/>
      <c r="AC28" s="191"/>
      <c r="AD28" s="191"/>
      <c r="AE28" s="191"/>
      <c r="AF28" s="191"/>
      <c r="AG28" s="191"/>
      <c r="AH28" s="191"/>
      <c r="AI28" s="191"/>
    </row>
    <row r="29" spans="1:35">
      <c r="A29" s="69" t="s">
        <v>106</v>
      </c>
      <c r="B29" s="66">
        <v>5029</v>
      </c>
      <c r="C29" s="67" t="s">
        <v>330</v>
      </c>
      <c r="D29" s="67" t="s">
        <v>331</v>
      </c>
      <c r="E29" s="36" t="s">
        <v>12</v>
      </c>
      <c r="F29" s="36"/>
      <c r="G29" s="36"/>
      <c r="H29" s="36"/>
      <c r="I29" s="36" t="s">
        <v>12</v>
      </c>
      <c r="J29" s="36" t="s">
        <v>12</v>
      </c>
      <c r="K29" s="36"/>
      <c r="L29" s="36"/>
      <c r="M29" s="36"/>
      <c r="N29" s="36" t="s">
        <v>12</v>
      </c>
      <c r="O29" s="36"/>
      <c r="P29" s="36">
        <v>5029</v>
      </c>
      <c r="Q29" s="36"/>
      <c r="R29" s="36" t="s">
        <v>12</v>
      </c>
      <c r="S29" s="89">
        <v>5029</v>
      </c>
      <c r="T29" s="88"/>
      <c r="U29" s="88"/>
      <c r="V29" s="88" t="s">
        <v>12</v>
      </c>
      <c r="W29" s="89">
        <v>5029</v>
      </c>
      <c r="X29" s="88"/>
      <c r="Y29" s="89">
        <v>5029</v>
      </c>
      <c r="Z29" s="88"/>
      <c r="AA29" s="191"/>
      <c r="AB29" s="191"/>
      <c r="AC29" s="191"/>
      <c r="AD29" s="191"/>
      <c r="AE29" s="191"/>
      <c r="AF29" s="191"/>
      <c r="AG29" s="191"/>
      <c r="AH29" s="191"/>
      <c r="AI29" s="191"/>
    </row>
    <row r="30" spans="1:35">
      <c r="A30" s="69" t="s">
        <v>117</v>
      </c>
      <c r="B30" s="66">
        <v>4500</v>
      </c>
      <c r="C30" s="67" t="s">
        <v>367</v>
      </c>
      <c r="D30" s="67" t="s">
        <v>333</v>
      </c>
      <c r="E30" s="36" t="s">
        <v>12</v>
      </c>
      <c r="F30" s="36"/>
      <c r="G30" s="36"/>
      <c r="H30" s="36"/>
      <c r="I30" s="36" t="s">
        <v>12</v>
      </c>
      <c r="J30" s="36" t="s">
        <v>12</v>
      </c>
      <c r="K30" s="36"/>
      <c r="L30" s="36"/>
      <c r="M30" s="36"/>
      <c r="N30" s="36" t="s">
        <v>12</v>
      </c>
      <c r="O30" s="36"/>
      <c r="P30" s="36"/>
      <c r="Q30" s="36"/>
      <c r="R30" s="36" t="s">
        <v>12</v>
      </c>
      <c r="S30" s="88"/>
      <c r="T30" s="88"/>
      <c r="U30" s="88"/>
      <c r="V30" s="88" t="s">
        <v>12</v>
      </c>
      <c r="W30" s="88"/>
      <c r="X30" s="88"/>
      <c r="Y30" s="88"/>
      <c r="Z30" s="88"/>
      <c r="AA30" s="191"/>
      <c r="AB30" s="191"/>
      <c r="AC30" s="191"/>
      <c r="AD30" s="191"/>
      <c r="AE30" s="191"/>
      <c r="AF30" s="191"/>
      <c r="AG30" s="191"/>
      <c r="AH30" s="191"/>
      <c r="AI30" s="191"/>
    </row>
    <row r="31" spans="1:35">
      <c r="A31" s="69" t="s">
        <v>117</v>
      </c>
      <c r="B31" s="66">
        <v>4500</v>
      </c>
      <c r="C31" s="67" t="s">
        <v>334</v>
      </c>
      <c r="D31" s="67" t="s">
        <v>335</v>
      </c>
      <c r="E31" s="36" t="s">
        <v>12</v>
      </c>
      <c r="F31" s="36"/>
      <c r="G31" s="36"/>
      <c r="H31" s="36"/>
      <c r="I31" s="36" t="s">
        <v>12</v>
      </c>
      <c r="J31" s="36" t="s">
        <v>12</v>
      </c>
      <c r="K31" s="36"/>
      <c r="L31" s="36"/>
      <c r="M31" s="36"/>
      <c r="N31" s="36" t="s">
        <v>12</v>
      </c>
      <c r="O31" s="36"/>
      <c r="P31" s="36"/>
      <c r="Q31" s="36"/>
      <c r="R31" s="36" t="s">
        <v>12</v>
      </c>
      <c r="S31" s="88"/>
      <c r="T31" s="88"/>
      <c r="U31" s="88"/>
      <c r="V31" s="88" t="s">
        <v>12</v>
      </c>
      <c r="W31" s="88"/>
      <c r="X31" s="88"/>
      <c r="Y31" s="88"/>
      <c r="Z31" s="88"/>
      <c r="AA31" s="191"/>
      <c r="AB31" s="191"/>
      <c r="AC31" s="191"/>
      <c r="AD31" s="191"/>
      <c r="AE31" s="191"/>
      <c r="AF31" s="191"/>
      <c r="AG31" s="191"/>
      <c r="AH31" s="191"/>
      <c r="AI31" s="191"/>
    </row>
    <row r="32" spans="1:35">
      <c r="A32" s="69" t="s">
        <v>336</v>
      </c>
      <c r="B32" s="66">
        <v>9000</v>
      </c>
      <c r="C32" s="67" t="s">
        <v>337</v>
      </c>
      <c r="D32" s="67" t="s">
        <v>338</v>
      </c>
      <c r="E32" s="36" t="s">
        <v>12</v>
      </c>
      <c r="F32" s="36"/>
      <c r="G32" s="36"/>
      <c r="H32" s="36"/>
      <c r="I32" s="36" t="s">
        <v>12</v>
      </c>
      <c r="J32" s="36" t="s">
        <v>60</v>
      </c>
      <c r="K32" s="36"/>
      <c r="L32" s="36"/>
      <c r="M32" s="36"/>
      <c r="N32" s="36" t="s">
        <v>12</v>
      </c>
      <c r="O32" s="36"/>
      <c r="P32" s="36"/>
      <c r="Q32" s="36"/>
      <c r="R32" s="36" t="s">
        <v>12</v>
      </c>
      <c r="S32" s="88"/>
      <c r="T32" s="88"/>
      <c r="U32" s="88"/>
      <c r="V32" s="88" t="s">
        <v>12</v>
      </c>
      <c r="W32" s="88"/>
      <c r="X32" s="88"/>
      <c r="Y32" s="88"/>
      <c r="Z32" s="88"/>
      <c r="AA32" s="191"/>
      <c r="AB32" s="191"/>
      <c r="AC32" s="191"/>
      <c r="AD32" s="191"/>
      <c r="AE32" s="191"/>
      <c r="AF32" s="191"/>
      <c r="AG32" s="191"/>
      <c r="AH32" s="191"/>
      <c r="AI32" s="191"/>
    </row>
    <row r="33" spans="1:35">
      <c r="A33" s="69" t="s">
        <v>336</v>
      </c>
      <c r="B33" s="66">
        <v>8500</v>
      </c>
      <c r="C33" s="67" t="s">
        <v>339</v>
      </c>
      <c r="D33" s="67" t="s">
        <v>338</v>
      </c>
      <c r="E33" s="36" t="s">
        <v>12</v>
      </c>
      <c r="F33" s="36"/>
      <c r="G33" s="36"/>
      <c r="H33" s="36"/>
      <c r="I33" s="36" t="s">
        <v>12</v>
      </c>
      <c r="J33" s="36" t="s">
        <v>60</v>
      </c>
      <c r="K33" s="36"/>
      <c r="L33" s="36"/>
      <c r="M33" s="36"/>
      <c r="N33" s="36" t="s">
        <v>12</v>
      </c>
      <c r="O33" s="36"/>
      <c r="P33" s="36"/>
      <c r="Q33" s="36"/>
      <c r="R33" s="36" t="s">
        <v>12</v>
      </c>
      <c r="S33" s="88"/>
      <c r="T33" s="88"/>
      <c r="U33" s="88"/>
      <c r="V33" s="88" t="s">
        <v>12</v>
      </c>
      <c r="W33" s="88"/>
      <c r="X33" s="88"/>
      <c r="Y33" s="88"/>
      <c r="Z33" s="88"/>
      <c r="AA33" s="191"/>
      <c r="AB33" s="191"/>
      <c r="AC33" s="191"/>
      <c r="AD33" s="191"/>
      <c r="AE33" s="191"/>
      <c r="AF33" s="191"/>
      <c r="AG33" s="191"/>
      <c r="AH33" s="191"/>
      <c r="AI33" s="191"/>
    </row>
    <row r="34" spans="1:35">
      <c r="A34" s="69" t="s">
        <v>336</v>
      </c>
      <c r="B34" s="66">
        <v>6700</v>
      </c>
      <c r="C34" s="67" t="s">
        <v>340</v>
      </c>
      <c r="D34" s="67" t="s">
        <v>341</v>
      </c>
      <c r="E34" s="36" t="s">
        <v>12</v>
      </c>
      <c r="F34" s="36"/>
      <c r="G34" s="36"/>
      <c r="H34" s="36"/>
      <c r="I34" s="36" t="s">
        <v>12</v>
      </c>
      <c r="J34" s="36" t="s">
        <v>12</v>
      </c>
      <c r="K34" s="36"/>
      <c r="L34" s="36"/>
      <c r="M34" s="36"/>
      <c r="N34" s="36" t="s">
        <v>12</v>
      </c>
      <c r="O34" s="36"/>
      <c r="P34" s="36"/>
      <c r="Q34" s="36"/>
      <c r="R34" s="36" t="s">
        <v>12</v>
      </c>
      <c r="S34" s="88"/>
      <c r="T34" s="88"/>
      <c r="U34" s="88"/>
      <c r="V34" s="88" t="s">
        <v>12</v>
      </c>
      <c r="W34" s="88"/>
      <c r="X34" s="88"/>
      <c r="Y34" s="88"/>
      <c r="Z34" s="88"/>
      <c r="AA34" s="191"/>
      <c r="AB34" s="191"/>
      <c r="AC34" s="191"/>
      <c r="AD34" s="191"/>
      <c r="AE34" s="191"/>
      <c r="AF34" s="191"/>
      <c r="AG34" s="191"/>
      <c r="AH34" s="191"/>
      <c r="AI34" s="191"/>
    </row>
    <row r="35" spans="1:35">
      <c r="A35" s="69" t="s">
        <v>342</v>
      </c>
      <c r="B35" s="66">
        <v>6600</v>
      </c>
      <c r="C35" s="67" t="s">
        <v>343</v>
      </c>
      <c r="D35" s="67" t="s">
        <v>344</v>
      </c>
      <c r="E35" s="36" t="s">
        <v>12</v>
      </c>
      <c r="F35" s="36" t="s">
        <v>12</v>
      </c>
      <c r="G35" s="36" t="s">
        <v>12</v>
      </c>
      <c r="H35" s="36" t="s">
        <v>12</v>
      </c>
      <c r="I35" s="36" t="s">
        <v>12</v>
      </c>
      <c r="J35" s="36" t="s">
        <v>12</v>
      </c>
      <c r="K35" s="36" t="s">
        <v>12</v>
      </c>
      <c r="L35" s="36" t="s">
        <v>12</v>
      </c>
      <c r="M35" s="36" t="s">
        <v>12</v>
      </c>
      <c r="N35" s="36" t="s">
        <v>12</v>
      </c>
      <c r="O35" s="36" t="s">
        <v>12</v>
      </c>
      <c r="P35" s="36" t="s">
        <v>12</v>
      </c>
      <c r="Q35" s="36" t="s">
        <v>12</v>
      </c>
      <c r="R35" s="36" t="s">
        <v>12</v>
      </c>
      <c r="S35" s="88" t="s">
        <v>12</v>
      </c>
      <c r="T35" s="88" t="s">
        <v>12</v>
      </c>
      <c r="U35" s="88" t="s">
        <v>12</v>
      </c>
      <c r="V35" s="88" t="s">
        <v>12</v>
      </c>
      <c r="W35" s="88"/>
      <c r="X35" s="88"/>
      <c r="Y35" s="88"/>
      <c r="Z35" s="88"/>
      <c r="AA35" s="191"/>
      <c r="AB35" s="191"/>
      <c r="AC35" s="191"/>
      <c r="AD35" s="191"/>
      <c r="AE35" s="191"/>
      <c r="AF35" s="191"/>
      <c r="AG35" s="191"/>
      <c r="AH35" s="191"/>
      <c r="AI35" s="191"/>
    </row>
    <row r="36" spans="1:35">
      <c r="A36" s="69" t="s">
        <v>345</v>
      </c>
      <c r="B36" s="66">
        <v>2600</v>
      </c>
      <c r="C36" s="67" t="s">
        <v>346</v>
      </c>
      <c r="D36" s="67" t="s">
        <v>347</v>
      </c>
      <c r="E36" s="36" t="s">
        <v>12</v>
      </c>
      <c r="F36" s="36"/>
      <c r="G36" s="36"/>
      <c r="H36" s="36"/>
      <c r="I36" s="36" t="s">
        <v>12</v>
      </c>
      <c r="J36" s="36" t="s">
        <v>12</v>
      </c>
      <c r="K36" s="36"/>
      <c r="L36" s="36"/>
      <c r="M36" s="36"/>
      <c r="N36" s="36" t="s">
        <v>12</v>
      </c>
      <c r="O36" s="36"/>
      <c r="P36" s="36"/>
      <c r="Q36" s="36"/>
      <c r="R36" s="36" t="s">
        <v>12</v>
      </c>
      <c r="S36" s="88"/>
      <c r="T36" s="88"/>
      <c r="U36" s="88"/>
      <c r="V36" s="88" t="s">
        <v>12</v>
      </c>
      <c r="W36" s="88"/>
      <c r="X36" s="88"/>
      <c r="Y36" s="88"/>
      <c r="Z36" s="88"/>
      <c r="AA36" s="191"/>
      <c r="AB36" s="191"/>
      <c r="AC36" s="191"/>
      <c r="AD36" s="191"/>
      <c r="AE36" s="191"/>
      <c r="AF36" s="191"/>
      <c r="AG36" s="191"/>
      <c r="AH36" s="191"/>
      <c r="AI36" s="191"/>
    </row>
    <row r="37" spans="1:35">
      <c r="A37" s="69" t="s">
        <v>368</v>
      </c>
      <c r="B37" s="66">
        <v>2657</v>
      </c>
      <c r="C37" s="67" t="s">
        <v>349</v>
      </c>
      <c r="D37" s="67" t="s">
        <v>369</v>
      </c>
      <c r="E37" s="36" t="s">
        <v>12</v>
      </c>
      <c r="F37" s="36"/>
      <c r="G37" s="36"/>
      <c r="H37" s="36"/>
      <c r="I37" s="36" t="s">
        <v>12</v>
      </c>
      <c r="J37" s="36" t="s">
        <v>60</v>
      </c>
      <c r="K37" s="36"/>
      <c r="L37" s="36"/>
      <c r="M37" s="36"/>
      <c r="N37" s="36" t="s">
        <v>12</v>
      </c>
      <c r="O37" s="36"/>
      <c r="P37" s="36"/>
      <c r="Q37" s="36"/>
      <c r="R37" s="36" t="s">
        <v>12</v>
      </c>
      <c r="S37" s="88"/>
      <c r="T37" s="88"/>
      <c r="U37" s="88"/>
      <c r="V37" s="88" t="s">
        <v>12</v>
      </c>
      <c r="W37" s="88"/>
      <c r="X37" s="88"/>
      <c r="Y37" s="88"/>
      <c r="Z37" s="88"/>
      <c r="AA37" s="191"/>
      <c r="AB37" s="191"/>
      <c r="AC37" s="191"/>
      <c r="AD37" s="191"/>
      <c r="AE37" s="191"/>
      <c r="AF37" s="191"/>
      <c r="AG37" s="191"/>
      <c r="AH37" s="191"/>
      <c r="AI37" s="191"/>
    </row>
    <row r="38" spans="1:35">
      <c r="A38" s="69" t="s">
        <v>111</v>
      </c>
      <c r="B38" s="66">
        <v>2800</v>
      </c>
      <c r="C38" s="67" t="s">
        <v>351</v>
      </c>
      <c r="D38" s="67" t="s">
        <v>370</v>
      </c>
      <c r="E38" s="36" t="s">
        <v>12</v>
      </c>
      <c r="F38" s="36"/>
      <c r="G38" s="36"/>
      <c r="H38" s="36"/>
      <c r="I38" s="36" t="s">
        <v>12</v>
      </c>
      <c r="J38" s="36" t="s">
        <v>12</v>
      </c>
      <c r="K38" s="36"/>
      <c r="L38" s="36"/>
      <c r="M38" s="36"/>
      <c r="N38" s="36" t="s">
        <v>12</v>
      </c>
      <c r="O38" s="36"/>
      <c r="P38" s="36"/>
      <c r="Q38" s="36"/>
      <c r="R38" s="36" t="s">
        <v>12</v>
      </c>
      <c r="S38" s="88"/>
      <c r="T38" s="88"/>
      <c r="U38" s="88"/>
      <c r="V38" s="88" t="s">
        <v>12</v>
      </c>
      <c r="W38" s="88"/>
      <c r="X38" s="88"/>
      <c r="Y38" s="88"/>
      <c r="Z38" s="88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>
      <c r="A39" s="69" t="s">
        <v>353</v>
      </c>
      <c r="B39" s="66">
        <v>12100</v>
      </c>
      <c r="C39" s="67" t="s">
        <v>354</v>
      </c>
      <c r="D39" s="67" t="s">
        <v>355</v>
      </c>
      <c r="E39" s="36" t="s">
        <v>12</v>
      </c>
      <c r="F39" s="36"/>
      <c r="G39" s="36"/>
      <c r="H39" s="48">
        <v>12100</v>
      </c>
      <c r="I39" s="36" t="s">
        <v>12</v>
      </c>
      <c r="J39" s="36" t="s">
        <v>12</v>
      </c>
      <c r="K39" s="36"/>
      <c r="L39" s="36"/>
      <c r="M39" s="36"/>
      <c r="N39" s="48">
        <v>11850</v>
      </c>
      <c r="O39" s="36"/>
      <c r="P39" s="36"/>
      <c r="Q39" s="36"/>
      <c r="R39" s="36" t="s">
        <v>12</v>
      </c>
      <c r="S39" s="88"/>
      <c r="T39" s="88"/>
      <c r="U39" s="90">
        <v>12100</v>
      </c>
      <c r="V39" s="88" t="s">
        <v>12</v>
      </c>
      <c r="W39" s="88"/>
      <c r="X39" s="88"/>
      <c r="Y39" s="90"/>
      <c r="Z39" s="88"/>
      <c r="AA39" s="191"/>
      <c r="AB39" s="191"/>
      <c r="AC39" s="191"/>
      <c r="AD39" s="191"/>
      <c r="AE39" s="191"/>
      <c r="AF39" s="191"/>
      <c r="AG39" s="191"/>
      <c r="AH39" s="191"/>
      <c r="AI39" s="191"/>
    </row>
    <row r="40" spans="1:35">
      <c r="A40" s="45" t="s">
        <v>157</v>
      </c>
      <c r="B40" s="41">
        <f>SUM(B5:B39)</f>
        <v>289819</v>
      </c>
      <c r="C40" s="10"/>
      <c r="D40" s="31" t="s">
        <v>158</v>
      </c>
      <c r="E40" s="31" t="s">
        <v>12</v>
      </c>
      <c r="F40" s="31">
        <f>SUM(F19:F38)</f>
        <v>32954</v>
      </c>
      <c r="G40" s="31">
        <f t="shared" ref="G40:V40" si="0">SUM(G19:G38)</f>
        <v>0</v>
      </c>
      <c r="H40" s="31">
        <f t="shared" si="0"/>
        <v>26928</v>
      </c>
      <c r="I40" s="31">
        <f t="shared" si="0"/>
        <v>6787</v>
      </c>
      <c r="J40" s="31">
        <f t="shared" si="0"/>
        <v>17960</v>
      </c>
      <c r="K40" s="31">
        <f t="shared" si="0"/>
        <v>22241</v>
      </c>
      <c r="L40" s="31">
        <f t="shared" si="0"/>
        <v>34928</v>
      </c>
      <c r="M40" s="31">
        <f t="shared" si="0"/>
        <v>11819</v>
      </c>
      <c r="N40" s="31">
        <v>40663</v>
      </c>
      <c r="O40" s="31">
        <f t="shared" si="0"/>
        <v>0</v>
      </c>
      <c r="P40" s="31">
        <f t="shared" si="0"/>
        <v>44949</v>
      </c>
      <c r="Q40" s="31">
        <f t="shared" si="0"/>
        <v>12746</v>
      </c>
      <c r="R40" s="31">
        <f t="shared" si="0"/>
        <v>13920</v>
      </c>
      <c r="S40" s="91">
        <f t="shared" si="0"/>
        <v>42975</v>
      </c>
      <c r="T40" s="91">
        <f t="shared" si="0"/>
        <v>0</v>
      </c>
      <c r="U40" s="91">
        <f t="shared" si="0"/>
        <v>18000</v>
      </c>
      <c r="V40" s="91">
        <f t="shared" si="0"/>
        <v>23842</v>
      </c>
      <c r="W40" s="91">
        <f t="shared" ref="W40:Z40" si="1">SUM(W19:W38)</f>
        <v>43507</v>
      </c>
      <c r="X40" s="91">
        <f t="shared" si="1"/>
        <v>6750</v>
      </c>
      <c r="Y40" s="91">
        <f t="shared" si="1"/>
        <v>10948</v>
      </c>
      <c r="Z40" s="91">
        <f>SUM(Z5:Z39)</f>
        <v>13248</v>
      </c>
      <c r="AA40" s="195">
        <f>SUM(AA5:AA39)</f>
        <v>0</v>
      </c>
      <c r="AB40" s="195">
        <f>SUM(AB5:AB39)</f>
        <v>0</v>
      </c>
      <c r="AC40" s="195">
        <f>SUM(AC5:AC39)</f>
        <v>27926</v>
      </c>
      <c r="AD40" s="195">
        <f>SUM(AD5:AD39)</f>
        <v>0</v>
      </c>
      <c r="AE40" s="195">
        <f>SUM(AE5:AE39)</f>
        <v>19085</v>
      </c>
      <c r="AF40" s="195">
        <f>SUM(AF5:AF39)</f>
        <v>13248</v>
      </c>
      <c r="AG40" s="195">
        <f>SUM(AG5:AG39)</f>
        <v>19085</v>
      </c>
      <c r="AH40" s="195">
        <f>SUM(AH5:AH39)</f>
        <v>0</v>
      </c>
      <c r="AI40" s="195">
        <f>SUM(AI5:AI39)</f>
        <v>25534</v>
      </c>
    </row>
    <row r="41" spans="1:35">
      <c r="A41" s="39"/>
      <c r="B41" s="39"/>
      <c r="C41" s="10"/>
      <c r="D41" s="31" t="s">
        <v>371</v>
      </c>
      <c r="E41" s="31" t="s">
        <v>12</v>
      </c>
      <c r="F41" s="32">
        <f>$B$40-F40</f>
        <v>256865</v>
      </c>
      <c r="G41" s="32">
        <f t="shared" ref="G41:V41" si="2">$B$40-G40</f>
        <v>289819</v>
      </c>
      <c r="H41" s="32">
        <f t="shared" si="2"/>
        <v>262891</v>
      </c>
      <c r="I41" s="32">
        <f t="shared" si="2"/>
        <v>283032</v>
      </c>
      <c r="J41" s="32">
        <f t="shared" si="2"/>
        <v>271859</v>
      </c>
      <c r="K41" s="32">
        <f t="shared" si="2"/>
        <v>267578</v>
      </c>
      <c r="L41" s="32">
        <f t="shared" si="2"/>
        <v>254891</v>
      </c>
      <c r="M41" s="32">
        <f t="shared" si="2"/>
        <v>278000</v>
      </c>
      <c r="N41" s="32">
        <f t="shared" si="2"/>
        <v>249156</v>
      </c>
      <c r="O41" s="32">
        <f t="shared" si="2"/>
        <v>289819</v>
      </c>
      <c r="P41" s="32">
        <f>$B$40-P40</f>
        <v>244870</v>
      </c>
      <c r="Q41" s="32">
        <f t="shared" si="2"/>
        <v>277073</v>
      </c>
      <c r="R41" s="32">
        <f t="shared" si="2"/>
        <v>275899</v>
      </c>
      <c r="S41" s="92">
        <f t="shared" si="2"/>
        <v>246844</v>
      </c>
      <c r="T41" s="92">
        <f t="shared" si="2"/>
        <v>289819</v>
      </c>
      <c r="U41" s="92">
        <f t="shared" si="2"/>
        <v>271819</v>
      </c>
      <c r="V41" s="92">
        <f t="shared" si="2"/>
        <v>265977</v>
      </c>
      <c r="W41" s="92">
        <f t="shared" ref="W41:Z41" si="3">$B$40-W40</f>
        <v>246312</v>
      </c>
      <c r="X41" s="92">
        <f t="shared" si="3"/>
        <v>283069</v>
      </c>
      <c r="Y41" s="92">
        <f>$B$40-Y40</f>
        <v>278871</v>
      </c>
      <c r="Z41" s="92">
        <f>$B$40-Z40</f>
        <v>276571</v>
      </c>
      <c r="AA41" s="195">
        <f>$B$40-AA40</f>
        <v>289819</v>
      </c>
      <c r="AB41" s="195">
        <f>$B$40-AB40</f>
        <v>289819</v>
      </c>
      <c r="AC41" s="195">
        <f>$B$40-AC40</f>
        <v>261893</v>
      </c>
      <c r="AD41" s="195">
        <f>$B$40-AD40</f>
        <v>289819</v>
      </c>
      <c r="AE41" s="195">
        <f>$B$40-AE40</f>
        <v>270734</v>
      </c>
      <c r="AF41" s="195">
        <f>$B$40-AF40</f>
        <v>276571</v>
      </c>
      <c r="AG41" s="195">
        <f>$B$40-AG40</f>
        <v>270734</v>
      </c>
      <c r="AH41" s="195">
        <f>$B$40-AH40</f>
        <v>289819</v>
      </c>
      <c r="AI41" s="195">
        <f>$B$40-AI40</f>
        <v>264285</v>
      </c>
    </row>
    <row r="42" spans="1:35">
      <c r="A42" s="39"/>
      <c r="B42" s="39"/>
      <c r="C42" s="10"/>
      <c r="D42" s="31" t="s">
        <v>372</v>
      </c>
      <c r="E42" s="31" t="s">
        <v>12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11850</v>
      </c>
      <c r="O42" s="31">
        <v>0</v>
      </c>
      <c r="P42" s="31">
        <v>0</v>
      </c>
      <c r="Q42" s="31">
        <v>0</v>
      </c>
      <c r="R42" s="3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195">
        <v>0</v>
      </c>
      <c r="AB42" s="195">
        <v>0</v>
      </c>
      <c r="AC42" s="195">
        <v>0</v>
      </c>
      <c r="AD42" s="195">
        <v>0</v>
      </c>
      <c r="AE42" s="195">
        <v>0</v>
      </c>
      <c r="AF42" s="195">
        <v>0</v>
      </c>
      <c r="AG42" s="195">
        <v>0</v>
      </c>
      <c r="AH42" s="195">
        <v>0</v>
      </c>
      <c r="AI42" s="195">
        <v>0</v>
      </c>
    </row>
    <row r="43" spans="1:35">
      <c r="A43" s="39"/>
      <c r="B43" s="39"/>
      <c r="C43" s="10"/>
      <c r="D43" s="31" t="s">
        <v>373</v>
      </c>
      <c r="E43" s="31" t="s">
        <v>12</v>
      </c>
      <c r="F43" s="32">
        <f>F40+F42</f>
        <v>32954</v>
      </c>
      <c r="G43" s="32">
        <f t="shared" ref="G43:V43" si="4">G40+G42</f>
        <v>0</v>
      </c>
      <c r="H43" s="32">
        <f t="shared" ref="H43" si="5">H40+H42</f>
        <v>26928</v>
      </c>
      <c r="I43" s="32">
        <f t="shared" ref="I43" si="6">I40+I42</f>
        <v>6787</v>
      </c>
      <c r="J43" s="32">
        <f t="shared" ref="J43" si="7">J40+J42</f>
        <v>17960</v>
      </c>
      <c r="K43" s="32">
        <f t="shared" ref="K43" si="8">K40+K42</f>
        <v>22241</v>
      </c>
      <c r="L43" s="32">
        <f t="shared" ref="L43" si="9">L40+L42</f>
        <v>34928</v>
      </c>
      <c r="M43" s="32">
        <f t="shared" ref="M43" si="10">M40+M42</f>
        <v>11819</v>
      </c>
      <c r="N43" s="32">
        <f>N41+N42</f>
        <v>261006</v>
      </c>
      <c r="O43" s="32">
        <f t="shared" ref="O43" si="11">O40+O42</f>
        <v>0</v>
      </c>
      <c r="P43" s="32">
        <f>P40+P42</f>
        <v>44949</v>
      </c>
      <c r="Q43" s="32">
        <f t="shared" ref="Q43" si="12">Q40+Q42</f>
        <v>12746</v>
      </c>
      <c r="R43" s="32">
        <f t="shared" ref="R43" si="13">R40+R42</f>
        <v>13920</v>
      </c>
      <c r="S43" s="92">
        <f t="shared" ref="S43" si="14">S40+S42</f>
        <v>42975</v>
      </c>
      <c r="T43" s="92">
        <f t="shared" ref="T43" si="15">T40+T42</f>
        <v>0</v>
      </c>
      <c r="U43" s="92">
        <f t="shared" ref="U43" si="16">U40+U42</f>
        <v>18000</v>
      </c>
      <c r="V43" s="92">
        <f t="shared" ref="V43:Y43" si="17">V40+V42</f>
        <v>23842</v>
      </c>
      <c r="W43" s="92">
        <f>W40+W42</f>
        <v>43507</v>
      </c>
      <c r="X43" s="92">
        <f t="shared" si="17"/>
        <v>6750</v>
      </c>
      <c r="Y43" s="92">
        <f>Y40+Y42</f>
        <v>10948</v>
      </c>
      <c r="Z43" s="92">
        <f>Z40+Z42</f>
        <v>13248</v>
      </c>
      <c r="AA43" s="195">
        <f>AA40+AA42</f>
        <v>0</v>
      </c>
      <c r="AB43" s="195">
        <f>AB40+AB42</f>
        <v>0</v>
      </c>
      <c r="AC43" s="195">
        <f>AC40+AC42</f>
        <v>27926</v>
      </c>
      <c r="AD43" s="195">
        <f>AD40+AD42</f>
        <v>0</v>
      </c>
      <c r="AE43" s="195">
        <f>AE40+AE42</f>
        <v>19085</v>
      </c>
      <c r="AF43" s="195">
        <f>AF40+AF42</f>
        <v>13248</v>
      </c>
      <c r="AG43" s="195">
        <f>AG40+AG42</f>
        <v>19085</v>
      </c>
      <c r="AH43" s="195">
        <f>AH40+AH42</f>
        <v>0</v>
      </c>
      <c r="AI43" s="195">
        <f>AI40+AI42</f>
        <v>25534</v>
      </c>
    </row>
    <row r="44" spans="1:35">
      <c r="A44" s="42"/>
      <c r="B44" s="42"/>
      <c r="C44" s="9"/>
      <c r="D44" s="33" t="s">
        <v>357</v>
      </c>
      <c r="E44" s="33" t="s">
        <v>12</v>
      </c>
      <c r="F44" s="34">
        <f>F43/B40</f>
        <v>0.11370545064333257</v>
      </c>
      <c r="G44" s="34">
        <f>G43/$B$40</f>
        <v>0</v>
      </c>
      <c r="H44" s="34">
        <f>H43/$B$40</f>
        <v>9.291316304314072E-2</v>
      </c>
      <c r="I44" s="34">
        <f t="shared" ref="I44:V44" si="18">I43/$B$40</f>
        <v>2.3418064378111857E-2</v>
      </c>
      <c r="J44" s="34">
        <f t="shared" si="18"/>
        <v>6.1969712130674662E-2</v>
      </c>
      <c r="K44" s="34">
        <f t="shared" si="18"/>
        <v>7.6741000417501953E-2</v>
      </c>
      <c r="L44" s="34">
        <f>L43/$B$40</f>
        <v>0.12051659829065728</v>
      </c>
      <c r="M44" s="34">
        <f>M43/$B$40</f>
        <v>4.0780625148799765E-2</v>
      </c>
      <c r="N44" s="34">
        <f>(B40-N43)/$B$40</f>
        <v>9.94172224733368E-2</v>
      </c>
      <c r="O44" s="34">
        <f t="shared" si="18"/>
        <v>0</v>
      </c>
      <c r="P44" s="34">
        <f>P43/$B$40</f>
        <v>0.15509335136757771</v>
      </c>
      <c r="Q44" s="34">
        <f t="shared" si="18"/>
        <v>4.3979173208105751E-2</v>
      </c>
      <c r="R44" s="34">
        <f t="shared" si="18"/>
        <v>4.8029977330678805E-2</v>
      </c>
      <c r="S44" s="93">
        <f t="shared" si="18"/>
        <v>0.148282203720253</v>
      </c>
      <c r="T44" s="93">
        <f t="shared" si="18"/>
        <v>0</v>
      </c>
      <c r="U44" s="93">
        <f>U43/$B$40</f>
        <v>6.2107729306912246E-2</v>
      </c>
      <c r="V44" s="93">
        <f>V43/$B$40</f>
        <v>8.2265137896411211E-2</v>
      </c>
      <c r="W44" s="93">
        <f>W43/$B$40</f>
        <v>0.15011783216421284</v>
      </c>
      <c r="X44" s="93">
        <f t="shared" ref="W44:Z44" si="19">X43/$B$40</f>
        <v>2.3290398490092092E-2</v>
      </c>
      <c r="Y44" s="93">
        <f t="shared" si="19"/>
        <v>3.7775301136226402E-2</v>
      </c>
      <c r="Z44" s="93">
        <f t="shared" ref="Z44:AA44" si="20">Z43/$B$40</f>
        <v>4.5711288769887413E-2</v>
      </c>
      <c r="AA44" s="197">
        <f>AA43/$B$40</f>
        <v>0</v>
      </c>
      <c r="AB44" s="197">
        <f t="shared" ref="AB44:AF44" si="21">AB43/$B$40</f>
        <v>0</v>
      </c>
      <c r="AC44" s="197">
        <f t="shared" si="21"/>
        <v>9.6356691590268412E-2</v>
      </c>
      <c r="AD44" s="197">
        <f t="shared" si="21"/>
        <v>0</v>
      </c>
      <c r="AE44" s="197">
        <f t="shared" si="21"/>
        <v>6.5851445212356682E-2</v>
      </c>
      <c r="AF44" s="197">
        <f t="shared" si="21"/>
        <v>4.5711288769887413E-2</v>
      </c>
      <c r="AG44" s="197">
        <f t="shared" ref="AG44:AI44" si="22">AG43/$B$40</f>
        <v>6.5851445212356682E-2</v>
      </c>
      <c r="AH44" s="197">
        <f t="shared" si="22"/>
        <v>0</v>
      </c>
      <c r="AI44" s="197">
        <f t="shared" si="22"/>
        <v>8.810326445126096E-2</v>
      </c>
    </row>
    <row r="45" spans="1:35">
      <c r="A45" s="39"/>
      <c r="B45" s="3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39"/>
      <c r="T45" s="39"/>
      <c r="U45" s="39"/>
      <c r="V45" s="39"/>
      <c r="W45" s="39"/>
      <c r="X45" s="39"/>
      <c r="Y45" s="39"/>
      <c r="Z45" s="39"/>
    </row>
    <row r="46" spans="1:35">
      <c r="A46" s="198" t="s">
        <v>161</v>
      </c>
      <c r="B46" s="3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9"/>
      <c r="T46" s="39"/>
      <c r="U46" s="39"/>
      <c r="V46" s="39"/>
      <c r="W46" s="39"/>
      <c r="X46" s="39"/>
      <c r="Y46" s="39"/>
      <c r="Z46" s="39"/>
    </row>
    <row r="47" spans="1:35">
      <c r="A47" s="114" t="s">
        <v>162</v>
      </c>
    </row>
  </sheetData>
  <sheetProtection algorithmName="SHA-512" hashValue="AumbOjwDoU1hBs/VwAdpxVLIkF6rs8JuEtgQJfA3y3QgSMaVUT6bl8ESu3XuwE01OgNgOB5/Lhjf7ngLX2yIcQ==" saltValue="omY+UGt1Pl7ZZ5wckrueGQ==" spinCount="100000" sheet="1" objects="1" scenarios="1" selectLockedCells="1" selectUnlockedCells="1"/>
  <autoFilter ref="A4:AF4" xr:uid="{FB1189E2-9589-4E8F-BA07-F9608EA00DF2}">
    <sortState xmlns:xlrd2="http://schemas.microsoft.com/office/spreadsheetml/2017/richdata2" ref="A5:AF39">
      <sortCondition ref="A4"/>
    </sortState>
  </autoFilter>
  <mergeCells count="11">
    <mergeCell ref="AF3:AI3"/>
    <mergeCell ref="A25:A26"/>
    <mergeCell ref="AA3:AE3"/>
    <mergeCell ref="A5:A13"/>
    <mergeCell ref="A14:A18"/>
    <mergeCell ref="A19:A24"/>
    <mergeCell ref="S3:V3"/>
    <mergeCell ref="F3:I3"/>
    <mergeCell ref="J3:M3"/>
    <mergeCell ref="N3:R3"/>
    <mergeCell ref="W3:Z3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ACAFF02D25D64EA150C9E2338BBBEE" ma:contentTypeVersion="12" ma:contentTypeDescription="Create a new document." ma:contentTypeScope="" ma:versionID="83b80c090d4cd9b4fe138f6daa235290">
  <xsd:schema xmlns:xsd="http://www.w3.org/2001/XMLSchema" xmlns:xs="http://www.w3.org/2001/XMLSchema" xmlns:p="http://schemas.microsoft.com/office/2006/metadata/properties" xmlns:ns2="37128c3f-39be-4978-8d56-9d9041715a45" xmlns:ns3="3e7065c2-c17d-4575-868c-459c6f31e31b" targetNamespace="http://schemas.microsoft.com/office/2006/metadata/properties" ma:root="true" ma:fieldsID="885a0665f117cc5a52d572fa2e159411" ns2:_="" ns3:_="">
    <xsd:import namespace="37128c3f-39be-4978-8d56-9d9041715a45"/>
    <xsd:import namespace="3e7065c2-c17d-4575-868c-459c6f31e3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28c3f-39be-4978-8d56-9d9041715a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b84cd98-db81-48fc-a8d7-f7f5a6e7fd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65c2-c17d-4575-868c-459c6f31e31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48bdb02-461a-47f9-95b5-46a448c3561e}" ma:internalName="TaxCatchAll" ma:showField="CatchAllData" ma:web="3e7065c2-c17d-4575-868c-459c6f31e3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128c3f-39be-4978-8d56-9d9041715a45">
      <Terms xmlns="http://schemas.microsoft.com/office/infopath/2007/PartnerControls"/>
    </lcf76f155ced4ddcb4097134ff3c332f>
    <TaxCatchAll xmlns="3e7065c2-c17d-4575-868c-459c6f31e31b" xsi:nil="true"/>
  </documentManagement>
</p:properties>
</file>

<file path=customXml/itemProps1.xml><?xml version="1.0" encoding="utf-8"?>
<ds:datastoreItem xmlns:ds="http://schemas.openxmlformats.org/officeDocument/2006/customXml" ds:itemID="{839CADC2-2FF9-491D-835E-E9D8D9F287DC}"/>
</file>

<file path=customXml/itemProps2.xml><?xml version="1.0" encoding="utf-8"?>
<ds:datastoreItem xmlns:ds="http://schemas.openxmlformats.org/officeDocument/2006/customXml" ds:itemID="{3D1A1FE2-91AD-47FC-A428-84D86F790A75}"/>
</file>

<file path=customXml/itemProps3.xml><?xml version="1.0" encoding="utf-8"?>
<ds:datastoreItem xmlns:ds="http://schemas.openxmlformats.org/officeDocument/2006/customXml" ds:itemID="{CA32A490-AB8A-4B52-8324-C6C55455D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Pearl Wong</dc:creator>
  <cp:keywords/>
  <dc:description/>
  <cp:lastModifiedBy/>
  <cp:revision/>
  <dcterms:created xsi:type="dcterms:W3CDTF">2022-04-22T06:24:27Z</dcterms:created>
  <dcterms:modified xsi:type="dcterms:W3CDTF">2023-05-19T08:58:01Z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0x010100A8ACAFF02D25D64EA150C9E2338BBBEE</vt:lpwstr>
  </property>
  <property fmtid="{D5CDD505-2E9C-101B-9397-08002B2CF9AE}" pid="3" name="MediaServiceImageTags">
    <vt:lpwstr/>
  </property>
</Properties>
</file>